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8670" activeTab="0"/>
  </bookViews>
  <sheets>
    <sheet name="Прогноз" sheetId="1" r:id="rId1"/>
  </sheets>
  <definedNames>
    <definedName name="_xlnm.Print_Area" localSheetId="0">'Прогноз'!$A$1:$G$121</definedName>
  </definedNames>
  <calcPr fullCalcOnLoad="1"/>
</workbook>
</file>

<file path=xl/sharedStrings.xml><?xml version="1.0" encoding="utf-8"?>
<sst xmlns="http://schemas.openxmlformats.org/spreadsheetml/2006/main" count="195" uniqueCount="60">
  <si>
    <t>НН</t>
  </si>
  <si>
    <t>Уровень напряжения</t>
  </si>
  <si>
    <t>ВН</t>
  </si>
  <si>
    <t>СН I</t>
  </si>
  <si>
    <t>СН II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</si>
  <si>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</si>
  <si>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</si>
  <si>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</si>
  <si>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Ставка предельного уровня нерегулируемой цены</t>
  </si>
  <si>
    <t>Ставка за электрическую энергию, руб./МВт.ч без НДС</t>
  </si>
  <si>
    <t>Ставка за мощность, руб./МВт в месяц без НДС</t>
  </si>
  <si>
    <t>Примечание:</t>
  </si>
  <si>
    <t>Составляющие предельного уровня нерегулируемых цен</t>
  </si>
  <si>
    <t>ставка на оплату технологического расхода (потерь) в электрических сетях</t>
  </si>
  <si>
    <t>одноставочный тариф на услуги по передаче электрической энергии</t>
  </si>
  <si>
    <t>двуставочный тариф на услуги по передаче электрической энергии</t>
  </si>
  <si>
    <t>коэф-т оплаты мощности</t>
  </si>
  <si>
    <t>2 кат</t>
  </si>
  <si>
    <t>ночь</t>
  </si>
  <si>
    <t>полупик</t>
  </si>
  <si>
    <t>пик</t>
  </si>
  <si>
    <t xml:space="preserve"> пик</t>
  </si>
  <si>
    <t>3 кат</t>
  </si>
  <si>
    <t>эл энергия</t>
  </si>
  <si>
    <t>мощность</t>
  </si>
  <si>
    <t>4 кат</t>
  </si>
  <si>
    <t>руб./МВт.ч (без НДС)</t>
  </si>
  <si>
    <t>Цена на э/э</t>
  </si>
  <si>
    <t>Цена на мощность</t>
  </si>
  <si>
    <t>иные услуги</t>
  </si>
  <si>
    <t>1. 1 Предельный уровень нерегулируемых цен (рублей/МВт.ч без НДС)</t>
  </si>
  <si>
    <t>1.2.  Предельный уровень нерегулируемых цен на электрическую энергию (мощность), отпускаемую ООО "Ватт-Электросбыт" гарантирующему поставщику ОАО "Оборонэнергосбыт" (рублей/МВт.ч без НДС)</t>
  </si>
  <si>
    <t>плановая величина коэффициента оплаты мощности</t>
  </si>
  <si>
    <t>1. Предельный уровень нерегулируемых цен для 3-х зон суток (рублей/МВт.ч без НДС)</t>
  </si>
  <si>
    <t>2. Предельный уровень нерегулируемых цен для 2 зон суток (рублей/МВт.ч без НДС)</t>
  </si>
  <si>
    <t>III. Третья, пятая ценовая категория (рублей/МВт.ч без НДС)</t>
  </si>
  <si>
    <t>IV. Четвертая, шестая ценовая категория (рублей/МВт.ч без НДС)</t>
  </si>
  <si>
    <r>
      <t>ставка за содержание электрических сетей (руб./ МВт</t>
    </r>
    <r>
      <rPr>
        <sz val="8"/>
        <rFont val="Arial"/>
        <family val="2"/>
      </rPr>
      <t>·</t>
    </r>
    <r>
      <rPr>
        <sz val="8"/>
        <rFont val="Arial Cyr"/>
        <family val="0"/>
      </rPr>
      <t>мес)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</si>
  <si>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</si>
  <si>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</si>
  <si>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</si>
  <si>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</si>
  <si>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</si>
  <si>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Предельный уровень нерегулируемых цен, рублей/МВт.ч. без НДС</t>
  </si>
  <si>
    <t>Ночная</t>
  </si>
  <si>
    <t>Полупиковая</t>
  </si>
  <si>
    <t>Пиковая</t>
  </si>
  <si>
    <t>Дневная</t>
  </si>
  <si>
    <t>Ставка тарифа на услуги по передаче электрической энергии за содержание электрических сетей</t>
  </si>
  <si>
    <t>Доходность продаж гарантирующего поставщика ООО "Ватт-Электросбыт",%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</si>
  <si>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</si>
  <si>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</si>
  <si>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</si>
  <si>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</si>
  <si>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Региональный коэффициент параметров деятельности гарантирующего поставщика</t>
  </si>
  <si>
    <t>прогнозная нерегулируемая цена на электрическую энергию (мощность) для первой ценовой категории</t>
  </si>
  <si>
    <t>1 кат</t>
  </si>
  <si>
    <t xml:space="preserve">прогнозная средневзвешеннная нерегулируемая цена на электроэнергию </t>
  </si>
  <si>
    <t>прогнозная средневзвешеннная цена на мощность</t>
  </si>
  <si>
    <t>Прогнозные предельные уровни нерегулируемых цен на электрическую энергию (мощность), поставляемую потребителям ООО «Ватт-Электросбыт» на Ноябрь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</si>
</sst>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  <numFmt numFmtId="178" formatCode="#,##0.00000000000"/>
    <numFmt numFmtId="179" formatCode="0.000000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wrapText="1"/>
    </xf>
    <xf numFmtId="4" fontId="0" fillId="0" borderId="22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13" xfId="0" applyNumberForma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179" fontId="0" fillId="0" borderId="1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2" fillId="0" borderId="49" xfId="0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9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9.75390625" style="5" customWidth="1"/>
    <col min="2" max="2" width="17.125" style="5" customWidth="1"/>
    <col min="3" max="3" width="24.00390625" style="5" customWidth="1"/>
    <col min="4" max="4" width="18.875" style="5" customWidth="1"/>
    <col min="5" max="5" width="17.375" style="5" customWidth="1"/>
    <col min="6" max="6" width="15.125" style="5" customWidth="1"/>
    <col min="7" max="7" width="16.625" style="5" customWidth="1"/>
    <col min="8" max="16384" width="9.125" style="5" customWidth="1"/>
  </cols>
  <sheetData>
    <row r="2" spans="1:7" ht="33" customHeight="1">
      <c r="A2" s="175" t="s">
        <v>59</v>
      </c>
      <c r="B2" s="175"/>
      <c r="C2" s="175"/>
      <c r="D2" s="175"/>
      <c r="E2" s="175"/>
      <c r="F2" s="175"/>
      <c r="G2" s="175"/>
    </row>
    <row r="5" spans="1:7" ht="24.75" customHeight="1">
      <c r="A5" s="128" t="s">
        <v>5</v>
      </c>
      <c r="B5" s="128"/>
      <c r="C5" s="128"/>
      <c r="D5" s="128"/>
      <c r="E5" s="128"/>
      <c r="F5" s="128"/>
      <c r="G5" s="128"/>
    </row>
    <row r="7" spans="1:4" ht="12.75">
      <c r="A7" s="201" t="s">
        <v>30</v>
      </c>
      <c r="B7" s="201"/>
      <c r="C7" s="201"/>
      <c r="D7" s="201"/>
    </row>
    <row r="8" spans="1:4" ht="13.5" thickBot="1">
      <c r="A8" s="7"/>
      <c r="B8" s="7"/>
      <c r="C8" s="7"/>
      <c r="D8" s="7"/>
    </row>
    <row r="9" spans="1:7" ht="13.5" thickBot="1">
      <c r="A9" s="160" t="s">
        <v>38</v>
      </c>
      <c r="B9" s="161"/>
      <c r="C9" s="161"/>
      <c r="D9" s="198" t="s">
        <v>1</v>
      </c>
      <c r="E9" s="199"/>
      <c r="F9" s="199"/>
      <c r="G9" s="200"/>
    </row>
    <row r="10" spans="1:7" ht="13.5" thickBot="1">
      <c r="A10" s="162"/>
      <c r="B10" s="163"/>
      <c r="C10" s="163"/>
      <c r="D10" s="43" t="s">
        <v>2</v>
      </c>
      <c r="E10" s="43" t="s">
        <v>3</v>
      </c>
      <c r="F10" s="43" t="s">
        <v>4</v>
      </c>
      <c r="G10" s="43" t="s">
        <v>0</v>
      </c>
    </row>
    <row r="11" spans="1:7" ht="24.75" customHeight="1">
      <c r="A11" s="109" t="s">
        <v>39</v>
      </c>
      <c r="B11" s="110"/>
      <c r="C11" s="113"/>
      <c r="D11" s="20">
        <f>D128</f>
        <v>3946.39490524</v>
      </c>
      <c r="E11" s="13">
        <f aca="true" t="shared" si="0" ref="D11:G12">E128</f>
        <v>4732.434905239999</v>
      </c>
      <c r="F11" s="13">
        <f t="shared" si="0"/>
        <v>4943.58490524</v>
      </c>
      <c r="G11" s="21">
        <f t="shared" si="0"/>
        <v>5497.054905239999</v>
      </c>
    </row>
    <row r="12" spans="1:7" ht="24" customHeight="1">
      <c r="A12" s="108" t="s">
        <v>40</v>
      </c>
      <c r="B12" s="107"/>
      <c r="C12" s="114"/>
      <c r="D12" s="44">
        <f t="shared" si="0"/>
        <v>3906.5446597</v>
      </c>
      <c r="E12" s="14">
        <f t="shared" si="0"/>
        <v>4692.584659699999</v>
      </c>
      <c r="F12" s="14">
        <f t="shared" si="0"/>
        <v>4903.7346597</v>
      </c>
      <c r="G12" s="15">
        <f t="shared" si="0"/>
        <v>5457.2046597</v>
      </c>
    </row>
    <row r="13" spans="1:7" ht="25.5" customHeight="1">
      <c r="A13" s="108" t="s">
        <v>41</v>
      </c>
      <c r="B13" s="107"/>
      <c r="C13" s="114"/>
      <c r="D13" s="44">
        <f>D130</f>
        <v>3762.32472346</v>
      </c>
      <c r="E13" s="14">
        <f aca="true" t="shared" si="1" ref="D13:G14">E130</f>
        <v>4548.364723459999</v>
      </c>
      <c r="F13" s="14">
        <f t="shared" si="1"/>
        <v>4759.51472346</v>
      </c>
      <c r="G13" s="15">
        <f t="shared" si="1"/>
        <v>5312.984723459999</v>
      </c>
    </row>
    <row r="14" spans="1:7" ht="26.25" customHeight="1" thickBot="1">
      <c r="A14" s="115" t="s">
        <v>42</v>
      </c>
      <c r="B14" s="116"/>
      <c r="C14" s="117"/>
      <c r="D14" s="22">
        <f t="shared" si="1"/>
        <v>3632.9695613500003</v>
      </c>
      <c r="E14" s="16">
        <f t="shared" si="1"/>
        <v>4419.00956135</v>
      </c>
      <c r="F14" s="16">
        <f t="shared" si="1"/>
        <v>4630.15956135</v>
      </c>
      <c r="G14" s="17">
        <f t="shared" si="1"/>
        <v>5183.62956135</v>
      </c>
    </row>
    <row r="15" spans="4:7" ht="12.75">
      <c r="D15" s="10"/>
      <c r="E15" s="10"/>
      <c r="F15" s="10"/>
      <c r="G15" s="10"/>
    </row>
    <row r="16" spans="1:4" ht="12.75">
      <c r="A16" s="10"/>
      <c r="B16" s="10"/>
      <c r="C16" s="10"/>
      <c r="D16" s="10"/>
    </row>
    <row r="17" spans="1:7" ht="30" customHeight="1" hidden="1">
      <c r="A17" s="197" t="s">
        <v>31</v>
      </c>
      <c r="B17" s="197"/>
      <c r="C17" s="197"/>
      <c r="D17" s="197"/>
      <c r="E17" s="197"/>
      <c r="F17" s="197"/>
      <c r="G17" s="197"/>
    </row>
    <row r="18" spans="1:4" ht="13.5" hidden="1" thickBot="1">
      <c r="A18" s="10"/>
      <c r="B18" s="10"/>
      <c r="C18" s="10"/>
      <c r="D18" s="10"/>
    </row>
    <row r="19" spans="1:7" ht="13.5" hidden="1" thickBot="1">
      <c r="A19" s="164"/>
      <c r="B19" s="165"/>
      <c r="C19" s="166"/>
      <c r="D19" s="198" t="s">
        <v>1</v>
      </c>
      <c r="E19" s="199"/>
      <c r="F19" s="199"/>
      <c r="G19" s="200"/>
    </row>
    <row r="20" spans="1:7" ht="13.5" hidden="1" thickBot="1">
      <c r="A20" s="167"/>
      <c r="B20" s="168"/>
      <c r="C20" s="169"/>
      <c r="D20" s="8" t="s">
        <v>2</v>
      </c>
      <c r="E20" s="8" t="s">
        <v>3</v>
      </c>
      <c r="F20" s="8" t="s">
        <v>4</v>
      </c>
      <c r="G20" s="8" t="s">
        <v>0</v>
      </c>
    </row>
    <row r="21" spans="1:7" ht="13.5" hidden="1" thickBot="1">
      <c r="A21" s="170" t="s">
        <v>43</v>
      </c>
      <c r="B21" s="171"/>
      <c r="C21" s="172"/>
      <c r="D21" s="103">
        <f>D125+D117+D113</f>
        <v>3454.276</v>
      </c>
      <c r="E21" s="9">
        <f>E125+E117+E113</f>
        <v>4240.316</v>
      </c>
      <c r="F21" s="9">
        <f>F125+F117+F113</f>
        <v>4451.466</v>
      </c>
      <c r="G21" s="9">
        <f>G125+G117+G113</f>
        <v>5004.936</v>
      </c>
    </row>
    <row r="22" spans="1:4" ht="12.75" hidden="1">
      <c r="A22" s="10"/>
      <c r="B22" s="10"/>
      <c r="C22" s="10"/>
      <c r="D22" s="10"/>
    </row>
    <row r="23" spans="1:7" ht="26.25" customHeight="1">
      <c r="A23" s="128" t="s">
        <v>6</v>
      </c>
      <c r="B23" s="128"/>
      <c r="C23" s="128"/>
      <c r="D23" s="128"/>
      <c r="E23" s="128"/>
      <c r="F23" s="128"/>
      <c r="G23" s="128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128" t="s">
        <v>33</v>
      </c>
      <c r="B25" s="128"/>
      <c r="C25" s="128"/>
      <c r="D25" s="128"/>
      <c r="E25" s="128"/>
      <c r="F25" s="128"/>
      <c r="G25" s="128"/>
    </row>
    <row r="26" ht="13.5" thickBot="1"/>
    <row r="27" spans="1:7" ht="12.75">
      <c r="A27" s="129" t="s">
        <v>7</v>
      </c>
      <c r="B27" s="130"/>
      <c r="C27" s="131"/>
      <c r="D27" s="188" t="s">
        <v>1</v>
      </c>
      <c r="E27" s="189"/>
      <c r="F27" s="189"/>
      <c r="G27" s="190"/>
    </row>
    <row r="28" spans="1:7" ht="12.75" customHeight="1" hidden="1">
      <c r="A28" s="132"/>
      <c r="B28" s="133"/>
      <c r="C28" s="134"/>
      <c r="D28" s="191"/>
      <c r="E28" s="192"/>
      <c r="F28" s="192"/>
      <c r="G28" s="193"/>
    </row>
    <row r="29" spans="1:7" ht="13.5" thickBot="1">
      <c r="A29" s="181"/>
      <c r="B29" s="182"/>
      <c r="C29" s="183"/>
      <c r="D29" s="47" t="s">
        <v>2</v>
      </c>
      <c r="E29" s="48" t="s">
        <v>3</v>
      </c>
      <c r="F29" s="48" t="s">
        <v>4</v>
      </c>
      <c r="G29" s="49" t="s">
        <v>0</v>
      </c>
    </row>
    <row r="30" spans="1:7" ht="26.25" customHeight="1">
      <c r="A30" s="147" t="s">
        <v>39</v>
      </c>
      <c r="B30" s="148"/>
      <c r="C30" s="173"/>
      <c r="D30" s="50"/>
      <c r="E30" s="51"/>
      <c r="F30" s="51"/>
      <c r="G30" s="52"/>
    </row>
    <row r="31" spans="1:7" ht="12.75">
      <c r="A31" s="152" t="s">
        <v>44</v>
      </c>
      <c r="B31" s="153"/>
      <c r="C31" s="153"/>
      <c r="D31" s="53">
        <f>D134</f>
        <v>2695.5330434800003</v>
      </c>
      <c r="E31" s="45">
        <f aca="true" t="shared" si="2" ref="D31:G33">E134</f>
        <v>3481.5730434800003</v>
      </c>
      <c r="F31" s="45">
        <f t="shared" si="2"/>
        <v>3692.7230434800003</v>
      </c>
      <c r="G31" s="46">
        <f t="shared" si="2"/>
        <v>4246.19304348</v>
      </c>
    </row>
    <row r="32" spans="1:7" ht="12.75">
      <c r="A32" s="156" t="s">
        <v>45</v>
      </c>
      <c r="B32" s="157"/>
      <c r="C32" s="157"/>
      <c r="D32" s="44">
        <f t="shared" si="2"/>
        <v>3899.19890968</v>
      </c>
      <c r="E32" s="14">
        <f t="shared" si="2"/>
        <v>4685.23890968</v>
      </c>
      <c r="F32" s="14">
        <f t="shared" si="2"/>
        <v>4896.388909679999</v>
      </c>
      <c r="G32" s="15">
        <f t="shared" si="2"/>
        <v>5449.85890968</v>
      </c>
    </row>
    <row r="33" spans="1:7" ht="13.5" thickBot="1">
      <c r="A33" s="154" t="s">
        <v>46</v>
      </c>
      <c r="B33" s="155"/>
      <c r="C33" s="155"/>
      <c r="D33" s="22">
        <f t="shared" si="2"/>
        <v>5706.557925519999</v>
      </c>
      <c r="E33" s="16">
        <f t="shared" si="2"/>
        <v>6492.59792552</v>
      </c>
      <c r="F33" s="16">
        <f t="shared" si="2"/>
        <v>6703.74792552</v>
      </c>
      <c r="G33" s="17">
        <f t="shared" si="2"/>
        <v>7257.217925519999</v>
      </c>
    </row>
    <row r="34" spans="1:7" ht="26.25" customHeight="1">
      <c r="A34" s="149" t="s">
        <v>40</v>
      </c>
      <c r="B34" s="150"/>
      <c r="C34" s="151"/>
      <c r="D34" s="50"/>
      <c r="E34" s="51"/>
      <c r="F34" s="51"/>
      <c r="G34" s="52"/>
    </row>
    <row r="35" spans="1:7" ht="12.75">
      <c r="A35" s="152" t="s">
        <v>44</v>
      </c>
      <c r="B35" s="153"/>
      <c r="C35" s="153"/>
      <c r="D35" s="53">
        <f aca="true" t="shared" si="3" ref="D35:G37">D138</f>
        <v>2675.5692469</v>
      </c>
      <c r="E35" s="45">
        <f t="shared" si="3"/>
        <v>3461.6092469</v>
      </c>
      <c r="F35" s="45">
        <f t="shared" si="3"/>
        <v>3672.7592469</v>
      </c>
      <c r="G35" s="46">
        <f t="shared" si="3"/>
        <v>4226.229246899999</v>
      </c>
    </row>
    <row r="36" spans="1:7" ht="12.75">
      <c r="A36" s="156" t="s">
        <v>45</v>
      </c>
      <c r="B36" s="157"/>
      <c r="C36" s="157"/>
      <c r="D36" s="53">
        <f t="shared" si="3"/>
        <v>3860.0989954</v>
      </c>
      <c r="E36" s="14">
        <f t="shared" si="3"/>
        <v>4646.1389954</v>
      </c>
      <c r="F36" s="14">
        <f t="shared" si="3"/>
        <v>4857.288995399999</v>
      </c>
      <c r="G36" s="15">
        <f t="shared" si="3"/>
        <v>5410.7589954</v>
      </c>
    </row>
    <row r="37" spans="1:7" ht="13.5" thickBot="1">
      <c r="A37" s="154" t="s">
        <v>46</v>
      </c>
      <c r="B37" s="155"/>
      <c r="C37" s="155"/>
      <c r="D37" s="53">
        <f t="shared" si="3"/>
        <v>5638.7242606</v>
      </c>
      <c r="E37" s="16">
        <f t="shared" si="3"/>
        <v>6424.7642606</v>
      </c>
      <c r="F37" s="16">
        <f t="shared" si="3"/>
        <v>6635.9142606</v>
      </c>
      <c r="G37" s="17">
        <f t="shared" si="3"/>
        <v>7189.3842606</v>
      </c>
    </row>
    <row r="38" spans="1:7" ht="26.25" customHeight="1">
      <c r="A38" s="149" t="s">
        <v>41</v>
      </c>
      <c r="B38" s="150"/>
      <c r="C38" s="151"/>
      <c r="D38" s="50"/>
      <c r="E38" s="51"/>
      <c r="F38" s="51"/>
      <c r="G38" s="52"/>
    </row>
    <row r="39" spans="1:7" ht="12.75">
      <c r="A39" s="152" t="s">
        <v>44</v>
      </c>
      <c r="B39" s="153"/>
      <c r="C39" s="153"/>
      <c r="D39" s="53">
        <f aca="true" t="shared" si="4" ref="D39:G41">D142</f>
        <v>2603.31931642</v>
      </c>
      <c r="E39" s="45">
        <f t="shared" si="4"/>
        <v>3389.35931642</v>
      </c>
      <c r="F39" s="45">
        <f t="shared" si="4"/>
        <v>3600.5093164200002</v>
      </c>
      <c r="G39" s="46">
        <f t="shared" si="4"/>
        <v>4153.979316419999</v>
      </c>
    </row>
    <row r="40" spans="1:7" ht="12.75">
      <c r="A40" s="156" t="s">
        <v>45</v>
      </c>
      <c r="B40" s="157"/>
      <c r="C40" s="157"/>
      <c r="D40" s="53">
        <f t="shared" si="4"/>
        <v>3718.5945437200003</v>
      </c>
      <c r="E40" s="14">
        <f t="shared" si="4"/>
        <v>4504.63454372</v>
      </c>
      <c r="F40" s="14">
        <f t="shared" si="4"/>
        <v>4715.78454372</v>
      </c>
      <c r="G40" s="15">
        <f t="shared" si="4"/>
        <v>5269.25454372</v>
      </c>
    </row>
    <row r="41" spans="1:7" ht="13.5" thickBot="1">
      <c r="A41" s="154" t="s">
        <v>46</v>
      </c>
      <c r="B41" s="155"/>
      <c r="C41" s="155"/>
      <c r="D41" s="53">
        <f t="shared" si="4"/>
        <v>5393.23099708</v>
      </c>
      <c r="E41" s="54">
        <f t="shared" si="4"/>
        <v>6179.27099708</v>
      </c>
      <c r="F41" s="54">
        <f t="shared" si="4"/>
        <v>6390.420997079999</v>
      </c>
      <c r="G41" s="55">
        <f t="shared" si="4"/>
        <v>6943.89099708</v>
      </c>
    </row>
    <row r="42" spans="1:7" ht="26.25" customHeight="1">
      <c r="A42" s="119" t="s">
        <v>42</v>
      </c>
      <c r="B42" s="120"/>
      <c r="C42" s="121"/>
      <c r="D42" s="50"/>
      <c r="E42" s="51"/>
      <c r="F42" s="51"/>
      <c r="G42" s="52"/>
    </row>
    <row r="43" spans="1:7" ht="12.75">
      <c r="A43" s="152" t="s">
        <v>44</v>
      </c>
      <c r="B43" s="153"/>
      <c r="C43" s="153"/>
      <c r="D43" s="44">
        <f aca="true" t="shared" si="5" ref="D43:G45">D146</f>
        <v>2538.51619895</v>
      </c>
      <c r="E43" s="14">
        <f t="shared" si="5"/>
        <v>3324.55619895</v>
      </c>
      <c r="F43" s="14">
        <f t="shared" si="5"/>
        <v>3535.7061989500003</v>
      </c>
      <c r="G43" s="15">
        <f t="shared" si="5"/>
        <v>4089.17619895</v>
      </c>
    </row>
    <row r="44" spans="1:7" ht="12.75">
      <c r="A44" s="156" t="s">
        <v>45</v>
      </c>
      <c r="B44" s="157"/>
      <c r="C44" s="157"/>
      <c r="D44" s="44">
        <f t="shared" si="5"/>
        <v>3591.6749807</v>
      </c>
      <c r="E44" s="14">
        <f t="shared" si="5"/>
        <v>4377.7149807</v>
      </c>
      <c r="F44" s="14">
        <f t="shared" si="5"/>
        <v>4588.864980699999</v>
      </c>
      <c r="G44" s="15">
        <f t="shared" si="5"/>
        <v>5142.3349806999995</v>
      </c>
    </row>
    <row r="45" spans="1:7" ht="13.5" thickBot="1">
      <c r="A45" s="154" t="s">
        <v>46</v>
      </c>
      <c r="B45" s="155"/>
      <c r="C45" s="155"/>
      <c r="D45" s="22">
        <f t="shared" si="5"/>
        <v>5169.9847673</v>
      </c>
      <c r="E45" s="16">
        <f t="shared" si="5"/>
        <v>5956.024767299999</v>
      </c>
      <c r="F45" s="16">
        <f t="shared" si="5"/>
        <v>6167.1747673</v>
      </c>
      <c r="G45" s="17">
        <f t="shared" si="5"/>
        <v>6720.6447673</v>
      </c>
    </row>
    <row r="46" spans="1:7" ht="12.75">
      <c r="A46" s="41"/>
      <c r="B46" s="41"/>
      <c r="C46" s="41"/>
      <c r="D46" s="10"/>
      <c r="E46" s="10"/>
      <c r="F46" s="10"/>
      <c r="G46" s="10"/>
    </row>
    <row r="47" spans="1:7" ht="12.75" customHeight="1">
      <c r="A47" s="187" t="s">
        <v>34</v>
      </c>
      <c r="B47" s="187"/>
      <c r="C47" s="187"/>
      <c r="D47" s="187"/>
      <c r="E47" s="187"/>
      <c r="F47" s="187"/>
      <c r="G47" s="187"/>
    </row>
    <row r="48" spans="1:7" ht="13.5" thickBot="1">
      <c r="A48" s="18"/>
      <c r="B48" s="18"/>
      <c r="C48" s="18"/>
      <c r="D48" s="18"/>
      <c r="E48" s="18"/>
      <c r="F48" s="18"/>
      <c r="G48" s="18"/>
    </row>
    <row r="49" spans="1:7" ht="14.25" customHeight="1">
      <c r="A49" s="129" t="s">
        <v>7</v>
      </c>
      <c r="B49" s="130"/>
      <c r="C49" s="130"/>
      <c r="D49" s="129" t="s">
        <v>1</v>
      </c>
      <c r="E49" s="130"/>
      <c r="F49" s="130"/>
      <c r="G49" s="131"/>
    </row>
    <row r="50" spans="1:7" ht="12.75" hidden="1">
      <c r="A50" s="132"/>
      <c r="B50" s="133"/>
      <c r="C50" s="133"/>
      <c r="D50" s="194"/>
      <c r="E50" s="195"/>
      <c r="F50" s="195"/>
      <c r="G50" s="196"/>
    </row>
    <row r="51" spans="1:7" ht="13.5" thickBot="1">
      <c r="A51" s="132"/>
      <c r="B51" s="133"/>
      <c r="C51" s="133"/>
      <c r="D51" s="19" t="s">
        <v>2</v>
      </c>
      <c r="E51" s="11" t="s">
        <v>3</v>
      </c>
      <c r="F51" s="11" t="s">
        <v>4</v>
      </c>
      <c r="G51" s="12" t="s">
        <v>0</v>
      </c>
    </row>
    <row r="52" spans="1:7" ht="25.5" customHeight="1">
      <c r="A52" s="119" t="s">
        <v>39</v>
      </c>
      <c r="B52" s="120"/>
      <c r="C52" s="121"/>
      <c r="D52" s="50"/>
      <c r="E52" s="51"/>
      <c r="F52" s="51"/>
      <c r="G52" s="52"/>
    </row>
    <row r="53" spans="1:7" ht="12.75">
      <c r="A53" s="152" t="s">
        <v>44</v>
      </c>
      <c r="B53" s="153"/>
      <c r="C53" s="153"/>
      <c r="D53" s="44">
        <f aca="true" t="shared" si="6" ref="D53:G54">D151</f>
        <v>2695.5330434800003</v>
      </c>
      <c r="E53" s="14">
        <f t="shared" si="6"/>
        <v>3481.5730434800003</v>
      </c>
      <c r="F53" s="14">
        <f t="shared" si="6"/>
        <v>3692.72304348</v>
      </c>
      <c r="G53" s="15">
        <f t="shared" si="6"/>
        <v>4246.19304348</v>
      </c>
    </row>
    <row r="54" spans="1:7" ht="13.5" thickBot="1">
      <c r="A54" s="142" t="s">
        <v>47</v>
      </c>
      <c r="B54" s="143"/>
      <c r="C54" s="144"/>
      <c r="D54" s="44">
        <f t="shared" si="6"/>
        <v>4633.82890648</v>
      </c>
      <c r="E54" s="16">
        <f t="shared" si="6"/>
        <v>5419.868906479999</v>
      </c>
      <c r="F54" s="16">
        <f t="shared" si="6"/>
        <v>5631.01890648</v>
      </c>
      <c r="G54" s="17">
        <f t="shared" si="6"/>
        <v>6184.48890648</v>
      </c>
    </row>
    <row r="55" spans="1:7" ht="24.75" customHeight="1">
      <c r="A55" s="149" t="s">
        <v>40</v>
      </c>
      <c r="B55" s="150"/>
      <c r="C55" s="151"/>
      <c r="D55" s="20"/>
      <c r="E55" s="13"/>
      <c r="F55" s="13"/>
      <c r="G55" s="21"/>
    </row>
    <row r="56" spans="1:7" ht="12.75">
      <c r="A56" s="152" t="s">
        <v>44</v>
      </c>
      <c r="B56" s="153"/>
      <c r="C56" s="153"/>
      <c r="D56" s="44">
        <f aca="true" t="shared" si="7" ref="D56:G57">D154</f>
        <v>2675.5692469</v>
      </c>
      <c r="E56" s="14">
        <f t="shared" si="7"/>
        <v>3461.6092469</v>
      </c>
      <c r="F56" s="14">
        <f t="shared" si="7"/>
        <v>3672.7592469</v>
      </c>
      <c r="G56" s="15">
        <f t="shared" si="7"/>
        <v>4226.229246899999</v>
      </c>
    </row>
    <row r="57" spans="1:7" ht="13.5" thickBot="1">
      <c r="A57" s="142" t="s">
        <v>47</v>
      </c>
      <c r="B57" s="143"/>
      <c r="C57" s="144"/>
      <c r="D57" s="44">
        <f t="shared" si="7"/>
        <v>4583.0496994</v>
      </c>
      <c r="E57" s="16">
        <f t="shared" si="7"/>
        <v>5369.0896993999995</v>
      </c>
      <c r="F57" s="16">
        <f t="shared" si="7"/>
        <v>5580.2396994</v>
      </c>
      <c r="G57" s="17">
        <f t="shared" si="7"/>
        <v>6133.709699399999</v>
      </c>
    </row>
    <row r="58" spans="1:7" ht="27" customHeight="1">
      <c r="A58" s="149" t="s">
        <v>41</v>
      </c>
      <c r="B58" s="150"/>
      <c r="C58" s="151"/>
      <c r="D58" s="20"/>
      <c r="E58" s="13"/>
      <c r="F58" s="13"/>
      <c r="G58" s="21"/>
    </row>
    <row r="59" spans="1:7" ht="12.75">
      <c r="A59" s="152" t="s">
        <v>44</v>
      </c>
      <c r="B59" s="153"/>
      <c r="C59" s="153"/>
      <c r="D59" s="44">
        <f aca="true" t="shared" si="8" ref="D59:G60">D157</f>
        <v>2603.31931642</v>
      </c>
      <c r="E59" s="14">
        <f t="shared" si="8"/>
        <v>3389.35931642</v>
      </c>
      <c r="F59" s="14">
        <f t="shared" si="8"/>
        <v>3600.5093164200002</v>
      </c>
      <c r="G59" s="15">
        <f t="shared" si="8"/>
        <v>4153.979316419999</v>
      </c>
    </row>
    <row r="60" spans="1:7" ht="13.5" thickBot="1">
      <c r="A60" s="142" t="s">
        <v>47</v>
      </c>
      <c r="B60" s="143"/>
      <c r="C60" s="144"/>
      <c r="D60" s="22">
        <f t="shared" si="8"/>
        <v>4399.277330919999</v>
      </c>
      <c r="E60" s="16">
        <f t="shared" si="8"/>
        <v>5185.31733092</v>
      </c>
      <c r="F60" s="16">
        <f t="shared" si="8"/>
        <v>5396.46733092</v>
      </c>
      <c r="G60" s="17">
        <f t="shared" si="8"/>
        <v>5949.937330919999</v>
      </c>
    </row>
    <row r="61" spans="1:7" ht="24" customHeight="1">
      <c r="A61" s="119" t="s">
        <v>42</v>
      </c>
      <c r="B61" s="120"/>
      <c r="C61" s="121"/>
      <c r="D61" s="20"/>
      <c r="E61" s="13"/>
      <c r="F61" s="13"/>
      <c r="G61" s="21"/>
    </row>
    <row r="62" spans="1:7" ht="12.75">
      <c r="A62" s="152" t="s">
        <v>44</v>
      </c>
      <c r="B62" s="153"/>
      <c r="C62" s="153"/>
      <c r="D62" s="44">
        <f aca="true" t="shared" si="9" ref="D62:G63">D160</f>
        <v>2538.51619895</v>
      </c>
      <c r="E62" s="14">
        <f t="shared" si="9"/>
        <v>3324.55619895</v>
      </c>
      <c r="F62" s="14">
        <f t="shared" si="9"/>
        <v>3535.7061989500003</v>
      </c>
      <c r="G62" s="15">
        <f t="shared" si="9"/>
        <v>4089.17619895</v>
      </c>
    </row>
    <row r="63" spans="1:7" ht="13.5" thickBot="1">
      <c r="A63" s="142" t="s">
        <v>47</v>
      </c>
      <c r="B63" s="143"/>
      <c r="C63" s="144"/>
      <c r="D63" s="22">
        <f t="shared" si="9"/>
        <v>4234.4464127</v>
      </c>
      <c r="E63" s="16">
        <f t="shared" si="9"/>
        <v>5020.486412699999</v>
      </c>
      <c r="F63" s="16">
        <f t="shared" si="9"/>
        <v>5231.6364127</v>
      </c>
      <c r="G63" s="17">
        <f t="shared" si="9"/>
        <v>5785.1064127</v>
      </c>
    </row>
    <row r="64" spans="1:7" ht="12.75">
      <c r="A64" s="41"/>
      <c r="B64" s="41"/>
      <c r="C64" s="41"/>
      <c r="D64" s="10"/>
      <c r="E64" s="10"/>
      <c r="F64" s="10"/>
      <c r="G64" s="10"/>
    </row>
    <row r="65" spans="1:7" ht="16.5" customHeight="1">
      <c r="A65" s="128" t="s">
        <v>35</v>
      </c>
      <c r="B65" s="128"/>
      <c r="C65" s="128"/>
      <c r="D65" s="128"/>
      <c r="E65" s="128"/>
      <c r="F65" s="128"/>
      <c r="G65" s="128"/>
    </row>
    <row r="66" ht="16.5" customHeight="1" thickBot="1"/>
    <row r="67" spans="1:7" ht="16.5" customHeight="1" thickBot="1">
      <c r="A67" s="129" t="s">
        <v>8</v>
      </c>
      <c r="B67" s="130"/>
      <c r="C67" s="131"/>
      <c r="D67" s="139" t="s">
        <v>1</v>
      </c>
      <c r="E67" s="140"/>
      <c r="F67" s="140"/>
      <c r="G67" s="141"/>
    </row>
    <row r="68" spans="1:7" ht="16.5" customHeight="1" thickBot="1">
      <c r="A68" s="132"/>
      <c r="B68" s="133"/>
      <c r="C68" s="134"/>
      <c r="D68" s="56" t="s">
        <v>2</v>
      </c>
      <c r="E68" s="56" t="s">
        <v>3</v>
      </c>
      <c r="F68" s="56" t="s">
        <v>4</v>
      </c>
      <c r="G68" s="56" t="s">
        <v>0</v>
      </c>
    </row>
    <row r="69" spans="1:7" ht="27" customHeight="1">
      <c r="A69" s="119" t="s">
        <v>39</v>
      </c>
      <c r="B69" s="120"/>
      <c r="C69" s="120"/>
      <c r="D69" s="51"/>
      <c r="E69" s="51"/>
      <c r="F69" s="51"/>
      <c r="G69" s="52"/>
    </row>
    <row r="70" spans="1:7" ht="12.75">
      <c r="A70" s="122" t="s">
        <v>9</v>
      </c>
      <c r="B70" s="123"/>
      <c r="C70" s="123"/>
      <c r="D70" s="57">
        <f aca="true" t="shared" si="10" ref="D70:G71">D165</f>
        <v>3089.6003198800004</v>
      </c>
      <c r="E70" s="57">
        <f t="shared" si="10"/>
        <v>3875.6403198800003</v>
      </c>
      <c r="F70" s="57">
        <f t="shared" si="10"/>
        <v>4086.79031988</v>
      </c>
      <c r="G70" s="57">
        <f t="shared" si="10"/>
        <v>4640.26031988</v>
      </c>
    </row>
    <row r="71" spans="1:7" ht="13.5" thickBot="1">
      <c r="A71" s="145" t="s">
        <v>10</v>
      </c>
      <c r="B71" s="146"/>
      <c r="C71" s="146"/>
      <c r="D71" s="59">
        <f t="shared" si="10"/>
        <v>410547.63775284</v>
      </c>
      <c r="E71" s="59">
        <f t="shared" si="10"/>
        <v>410547.63775284</v>
      </c>
      <c r="F71" s="59">
        <f t="shared" si="10"/>
        <v>410547.63775284</v>
      </c>
      <c r="G71" s="59">
        <f t="shared" si="10"/>
        <v>410547.63775284</v>
      </c>
    </row>
    <row r="72" spans="1:7" ht="26.25" customHeight="1">
      <c r="A72" s="119" t="s">
        <v>40</v>
      </c>
      <c r="B72" s="120"/>
      <c r="C72" s="120"/>
      <c r="D72" s="63"/>
      <c r="E72" s="63"/>
      <c r="F72" s="63"/>
      <c r="G72" s="64"/>
    </row>
    <row r="73" spans="1:7" ht="12.75">
      <c r="A73" s="122" t="s">
        <v>9</v>
      </c>
      <c r="B73" s="123"/>
      <c r="C73" s="123"/>
      <c r="D73" s="57">
        <f aca="true" t="shared" si="11" ref="D73:G74">D168</f>
        <v>3063.3715639</v>
      </c>
      <c r="E73" s="57">
        <f t="shared" si="11"/>
        <v>3849.4115639</v>
      </c>
      <c r="F73" s="57">
        <f t="shared" si="11"/>
        <v>4060.5615639000002</v>
      </c>
      <c r="G73" s="57">
        <f t="shared" si="11"/>
        <v>4614.031563899999</v>
      </c>
    </row>
    <row r="74" spans="1:7" ht="13.5" thickBot="1">
      <c r="A74" s="145" t="s">
        <v>10</v>
      </c>
      <c r="B74" s="146"/>
      <c r="C74" s="146"/>
      <c r="D74" s="57">
        <f t="shared" si="11"/>
        <v>404020.67031270004</v>
      </c>
      <c r="E74" s="57">
        <f t="shared" si="11"/>
        <v>404020.67031270004</v>
      </c>
      <c r="F74" s="57">
        <f t="shared" si="11"/>
        <v>404020.67031270004</v>
      </c>
      <c r="G74" s="57">
        <f t="shared" si="11"/>
        <v>404020.67031270004</v>
      </c>
    </row>
    <row r="75" spans="1:7" ht="26.25" customHeight="1">
      <c r="A75" s="119" t="s">
        <v>41</v>
      </c>
      <c r="B75" s="120"/>
      <c r="C75" s="120"/>
      <c r="D75" s="63"/>
      <c r="E75" s="63"/>
      <c r="F75" s="63"/>
      <c r="G75" s="64"/>
    </row>
    <row r="76" spans="1:7" ht="12.75">
      <c r="A76" s="122" t="s">
        <v>9</v>
      </c>
      <c r="B76" s="123"/>
      <c r="C76" s="123"/>
      <c r="D76" s="57">
        <f aca="true" t="shared" si="12" ref="D76:G77">D171</f>
        <v>2968.44844702</v>
      </c>
      <c r="E76" s="57">
        <f t="shared" si="12"/>
        <v>3754.48844702</v>
      </c>
      <c r="F76" s="57">
        <f t="shared" si="12"/>
        <v>3965.6384470200005</v>
      </c>
      <c r="G76" s="58">
        <f t="shared" si="12"/>
        <v>4519.108447019999</v>
      </c>
    </row>
    <row r="77" spans="1:7" ht="13.5" thickBot="1">
      <c r="A77" s="145" t="s">
        <v>10</v>
      </c>
      <c r="B77" s="146"/>
      <c r="C77" s="146"/>
      <c r="D77" s="59">
        <f t="shared" si="12"/>
        <v>380399.26433886006</v>
      </c>
      <c r="E77" s="59">
        <f t="shared" si="12"/>
        <v>380399.26433886006</v>
      </c>
      <c r="F77" s="59">
        <f t="shared" si="12"/>
        <v>380399.26433886006</v>
      </c>
      <c r="G77" s="60">
        <f t="shared" si="12"/>
        <v>380399.26433886006</v>
      </c>
    </row>
    <row r="78" spans="1:7" ht="25.5" customHeight="1">
      <c r="A78" s="147" t="s">
        <v>42</v>
      </c>
      <c r="B78" s="148"/>
      <c r="C78" s="148"/>
      <c r="D78" s="61"/>
      <c r="E78" s="61"/>
      <c r="F78" s="61"/>
      <c r="G78" s="62"/>
    </row>
    <row r="79" spans="1:7" ht="12.75">
      <c r="A79" s="122" t="s">
        <v>9</v>
      </c>
      <c r="B79" s="123"/>
      <c r="C79" s="123"/>
      <c r="D79" s="57">
        <f aca="true" t="shared" si="13" ref="D79:G80">D174</f>
        <v>2883.3090724500003</v>
      </c>
      <c r="E79" s="57">
        <f t="shared" si="13"/>
        <v>3669.34907245</v>
      </c>
      <c r="F79" s="57">
        <f t="shared" si="13"/>
        <v>3880.4990724500003</v>
      </c>
      <c r="G79" s="58">
        <f t="shared" si="13"/>
        <v>4433.96907245</v>
      </c>
    </row>
    <row r="80" spans="1:7" ht="13.5" thickBot="1">
      <c r="A80" s="145" t="s">
        <v>10</v>
      </c>
      <c r="B80" s="146"/>
      <c r="C80" s="146"/>
      <c r="D80" s="59">
        <f t="shared" si="13"/>
        <v>359212.52082285</v>
      </c>
      <c r="E80" s="59">
        <f t="shared" si="13"/>
        <v>359212.52082285</v>
      </c>
      <c r="F80" s="59">
        <f t="shared" si="13"/>
        <v>359212.52082285</v>
      </c>
      <c r="G80" s="60">
        <f t="shared" si="13"/>
        <v>359212.52082285</v>
      </c>
    </row>
    <row r="81" ht="16.5" customHeight="1"/>
    <row r="82" spans="1:7" ht="17.25" customHeight="1">
      <c r="A82" s="128" t="s">
        <v>36</v>
      </c>
      <c r="B82" s="128"/>
      <c r="C82" s="128"/>
      <c r="D82" s="128"/>
      <c r="E82" s="128"/>
      <c r="F82" s="128"/>
      <c r="G82" s="128"/>
    </row>
    <row r="83" ht="13.5" thickBot="1"/>
    <row r="84" spans="1:7" ht="13.5" thickBot="1">
      <c r="A84" s="129" t="s">
        <v>8</v>
      </c>
      <c r="B84" s="130"/>
      <c r="C84" s="131"/>
      <c r="D84" s="139" t="s">
        <v>1</v>
      </c>
      <c r="E84" s="140"/>
      <c r="F84" s="140"/>
      <c r="G84" s="141"/>
    </row>
    <row r="85" spans="1:7" ht="13.5" thickBot="1">
      <c r="A85" s="132"/>
      <c r="B85" s="133"/>
      <c r="C85" s="134"/>
      <c r="D85" s="56" t="s">
        <v>2</v>
      </c>
      <c r="E85" s="56" t="s">
        <v>3</v>
      </c>
      <c r="F85" s="56" t="s">
        <v>4</v>
      </c>
      <c r="G85" s="56" t="s">
        <v>0</v>
      </c>
    </row>
    <row r="86" spans="1:7" ht="26.25" customHeight="1">
      <c r="A86" s="119" t="s">
        <v>39</v>
      </c>
      <c r="B86" s="120"/>
      <c r="C86" s="121"/>
      <c r="D86" s="93"/>
      <c r="E86" s="94"/>
      <c r="F86" s="94"/>
      <c r="G86" s="95"/>
    </row>
    <row r="87" spans="1:7" ht="12.75">
      <c r="A87" s="122" t="s">
        <v>9</v>
      </c>
      <c r="B87" s="123"/>
      <c r="C87" s="124"/>
      <c r="D87" s="68">
        <f>D179</f>
        <v>1760.14031988</v>
      </c>
      <c r="E87" s="42">
        <f>E179</f>
        <v>1881.0303198800002</v>
      </c>
      <c r="F87" s="42">
        <f>F179</f>
        <v>1958.50031988</v>
      </c>
      <c r="G87" s="66">
        <f>G179</f>
        <v>2318.86031988</v>
      </c>
    </row>
    <row r="88" spans="1:7" ht="12.75">
      <c r="A88" s="122" t="s">
        <v>10</v>
      </c>
      <c r="B88" s="123"/>
      <c r="C88" s="124"/>
      <c r="D88" s="69">
        <f>D166</f>
        <v>410547.63775284</v>
      </c>
      <c r="E88" s="42">
        <f>E166</f>
        <v>410547.63775284</v>
      </c>
      <c r="F88" s="42">
        <f>F166</f>
        <v>410547.63775284</v>
      </c>
      <c r="G88" s="15">
        <f>G166</f>
        <v>410547.63775284</v>
      </c>
    </row>
    <row r="89" spans="1:7" ht="26.25" customHeight="1" thickBot="1">
      <c r="A89" s="125" t="s">
        <v>48</v>
      </c>
      <c r="B89" s="126"/>
      <c r="C89" s="127"/>
      <c r="D89" s="72">
        <f>D115</f>
        <v>748801.07</v>
      </c>
      <c r="E89" s="73">
        <f>E115</f>
        <v>695892.62</v>
      </c>
      <c r="F89" s="73">
        <f>F115</f>
        <v>781346.33</v>
      </c>
      <c r="G89" s="55">
        <f>G115</f>
        <v>781785.23</v>
      </c>
    </row>
    <row r="90" spans="1:7" ht="25.5" customHeight="1">
      <c r="A90" s="119" t="s">
        <v>40</v>
      </c>
      <c r="B90" s="120"/>
      <c r="C90" s="121"/>
      <c r="D90" s="74"/>
      <c r="E90" s="75"/>
      <c r="F90" s="75"/>
      <c r="G90" s="21"/>
    </row>
    <row r="91" spans="1:7" ht="12.75">
      <c r="A91" s="122" t="s">
        <v>9</v>
      </c>
      <c r="B91" s="123"/>
      <c r="C91" s="124"/>
      <c r="D91" s="69">
        <f>D182</f>
        <v>1733.9115639000001</v>
      </c>
      <c r="E91" s="42">
        <f>E182</f>
        <v>1854.8015639000002</v>
      </c>
      <c r="F91" s="42">
        <f>F182</f>
        <v>1932.2715639000003</v>
      </c>
      <c r="G91" s="15">
        <f>G182</f>
        <v>2292.6315639</v>
      </c>
    </row>
    <row r="92" spans="1:7" ht="12.75">
      <c r="A92" s="122" t="s">
        <v>10</v>
      </c>
      <c r="B92" s="123"/>
      <c r="C92" s="124"/>
      <c r="D92" s="69">
        <f>D169</f>
        <v>404020.67031270004</v>
      </c>
      <c r="E92" s="42">
        <f>E169</f>
        <v>404020.67031270004</v>
      </c>
      <c r="F92" s="42">
        <f>F169</f>
        <v>404020.67031270004</v>
      </c>
      <c r="G92" s="15">
        <f>G169</f>
        <v>404020.67031270004</v>
      </c>
    </row>
    <row r="93" spans="1:7" ht="25.5" customHeight="1" thickBot="1">
      <c r="A93" s="125" t="s">
        <v>48</v>
      </c>
      <c r="B93" s="126"/>
      <c r="C93" s="127"/>
      <c r="D93" s="70">
        <f>D115</f>
        <v>748801.07</v>
      </c>
      <c r="E93" s="67">
        <f>E115</f>
        <v>695892.62</v>
      </c>
      <c r="F93" s="67">
        <f>F115</f>
        <v>781346.33</v>
      </c>
      <c r="G93" s="17">
        <f>G115</f>
        <v>781785.23</v>
      </c>
    </row>
    <row r="94" spans="1:7" ht="25.5" customHeight="1">
      <c r="A94" s="119" t="s">
        <v>41</v>
      </c>
      <c r="B94" s="120"/>
      <c r="C94" s="121"/>
      <c r="D94" s="74"/>
      <c r="E94" s="75"/>
      <c r="F94" s="75"/>
      <c r="G94" s="21"/>
    </row>
    <row r="95" spans="1:7" ht="12.75">
      <c r="A95" s="122" t="s">
        <v>9</v>
      </c>
      <c r="B95" s="123"/>
      <c r="C95" s="124"/>
      <c r="D95" s="69">
        <f>D185</f>
        <v>1638.9884470200002</v>
      </c>
      <c r="E95" s="42">
        <f>E185</f>
        <v>1759.8784470200003</v>
      </c>
      <c r="F95" s="42">
        <f>F185</f>
        <v>1837.34844702</v>
      </c>
      <c r="G95" s="15">
        <f>G185</f>
        <v>2197.70844702</v>
      </c>
    </row>
    <row r="96" spans="1:7" ht="13.5" customHeight="1">
      <c r="A96" s="122" t="s">
        <v>10</v>
      </c>
      <c r="B96" s="123"/>
      <c r="C96" s="124"/>
      <c r="D96" s="68">
        <f>D172</f>
        <v>380399.26433886006</v>
      </c>
      <c r="E96" s="42">
        <f>E172</f>
        <v>380399.26433886006</v>
      </c>
      <c r="F96" s="42">
        <f>F172</f>
        <v>380399.26433886006</v>
      </c>
      <c r="G96" s="66">
        <f>G172</f>
        <v>380399.26433886006</v>
      </c>
    </row>
    <row r="97" spans="1:7" ht="27.75" customHeight="1" thickBot="1">
      <c r="A97" s="136" t="s">
        <v>48</v>
      </c>
      <c r="B97" s="137"/>
      <c r="C97" s="138"/>
      <c r="D97" s="96">
        <f>D115</f>
        <v>748801.07</v>
      </c>
      <c r="E97" s="73">
        <f>E115</f>
        <v>695892.62</v>
      </c>
      <c r="F97" s="73">
        <f>F115</f>
        <v>781346.33</v>
      </c>
      <c r="G97" s="97">
        <f>G115</f>
        <v>781785.23</v>
      </c>
    </row>
    <row r="98" spans="1:9" ht="25.5" customHeight="1">
      <c r="A98" s="119" t="s">
        <v>42</v>
      </c>
      <c r="B98" s="120"/>
      <c r="C98" s="121"/>
      <c r="D98" s="98"/>
      <c r="E98" s="75"/>
      <c r="F98" s="75"/>
      <c r="G98" s="99"/>
      <c r="H98"/>
      <c r="I98"/>
    </row>
    <row r="99" spans="1:9" ht="12.75">
      <c r="A99" s="122" t="s">
        <v>9</v>
      </c>
      <c r="B99" s="123"/>
      <c r="C99" s="124"/>
      <c r="D99" s="68">
        <f>D188</f>
        <v>1553.8490724500002</v>
      </c>
      <c r="E99" s="42">
        <f>E188</f>
        <v>1674.7390724500003</v>
      </c>
      <c r="F99" s="42">
        <f>F188</f>
        <v>1752.2090724500003</v>
      </c>
      <c r="G99" s="66">
        <f>G188</f>
        <v>2112.5690724500005</v>
      </c>
      <c r="H99"/>
      <c r="I99"/>
    </row>
    <row r="100" spans="1:9" ht="12.75">
      <c r="A100" s="122" t="s">
        <v>10</v>
      </c>
      <c r="B100" s="123"/>
      <c r="C100" s="124"/>
      <c r="D100" s="68">
        <f>D175</f>
        <v>359212.52082285</v>
      </c>
      <c r="E100" s="42">
        <f>E175</f>
        <v>359212.52082285</v>
      </c>
      <c r="F100" s="42">
        <f>F175</f>
        <v>359212.52082285</v>
      </c>
      <c r="G100" s="66">
        <f>G175</f>
        <v>359212.52082285</v>
      </c>
      <c r="H100"/>
      <c r="I100"/>
    </row>
    <row r="101" spans="1:9" ht="27.75" customHeight="1" thickBot="1">
      <c r="A101" s="125" t="s">
        <v>48</v>
      </c>
      <c r="B101" s="126"/>
      <c r="C101" s="127"/>
      <c r="D101" s="92">
        <f>D115</f>
        <v>748801.07</v>
      </c>
      <c r="E101" s="67">
        <f>E115</f>
        <v>695892.62</v>
      </c>
      <c r="F101" s="67">
        <f>F115</f>
        <v>781346.33</v>
      </c>
      <c r="G101" s="100">
        <f>G115</f>
        <v>781785.23</v>
      </c>
      <c r="H101"/>
      <c r="I101"/>
    </row>
    <row r="102" spans="1:3" ht="12.75">
      <c r="A102" s="71"/>
      <c r="B102" s="71"/>
      <c r="C102" s="71"/>
    </row>
    <row r="103" ht="12.75">
      <c r="A103" s="23" t="s">
        <v>11</v>
      </c>
    </row>
    <row r="104" spans="6:15" ht="12.75">
      <c r="F104" s="178" t="s">
        <v>26</v>
      </c>
      <c r="G104" s="178"/>
      <c r="H104" s="24"/>
      <c r="M104" s="179"/>
      <c r="N104" s="179"/>
      <c r="O104" s="179"/>
    </row>
    <row r="105" spans="1:15" ht="12.75" customHeight="1">
      <c r="A105" s="118" t="s">
        <v>12</v>
      </c>
      <c r="B105" s="118"/>
      <c r="C105" s="118"/>
      <c r="D105" s="159" t="s">
        <v>1</v>
      </c>
      <c r="E105" s="159"/>
      <c r="F105" s="159"/>
      <c r="G105" s="159"/>
      <c r="H105" s="26"/>
      <c r="I105" s="27"/>
      <c r="J105" s="27"/>
      <c r="K105" s="27"/>
      <c r="L105" s="27"/>
      <c r="M105" s="27"/>
      <c r="N105" s="27"/>
      <c r="O105" s="27"/>
    </row>
    <row r="106" spans="1:15" ht="12.75">
      <c r="A106" s="118"/>
      <c r="B106" s="118"/>
      <c r="C106" s="118"/>
      <c r="D106" s="25" t="s">
        <v>2</v>
      </c>
      <c r="E106" s="25" t="s">
        <v>3</v>
      </c>
      <c r="F106" s="25" t="s">
        <v>4</v>
      </c>
      <c r="G106" s="25" t="s">
        <v>0</v>
      </c>
      <c r="H106" s="158"/>
      <c r="I106" s="158"/>
      <c r="J106" s="27"/>
      <c r="K106" s="27"/>
      <c r="L106" s="158"/>
      <c r="M106" s="158"/>
      <c r="N106" s="158"/>
      <c r="O106" s="158"/>
    </row>
    <row r="107" spans="1:15" ht="27.75" customHeight="1">
      <c r="A107" s="135" t="s">
        <v>49</v>
      </c>
      <c r="B107" s="135"/>
      <c r="C107" s="135"/>
      <c r="D107" s="2"/>
      <c r="E107" s="2"/>
      <c r="F107" s="2"/>
      <c r="G107" s="2"/>
      <c r="H107" s="158"/>
      <c r="I107" s="158"/>
      <c r="J107" s="28"/>
      <c r="K107" s="28"/>
      <c r="L107" s="158"/>
      <c r="M107" s="158"/>
      <c r="N107" s="158"/>
      <c r="O107" s="158"/>
    </row>
    <row r="108" spans="1:15" ht="26.25" customHeight="1">
      <c r="A108" s="111" t="s">
        <v>50</v>
      </c>
      <c r="B108" s="111"/>
      <c r="C108" s="111"/>
      <c r="D108" s="77">
        <v>15.56</v>
      </c>
      <c r="E108" s="77">
        <v>15.56</v>
      </c>
      <c r="F108" s="77">
        <v>15.56</v>
      </c>
      <c r="G108" s="77">
        <v>15.56</v>
      </c>
      <c r="H108" s="7"/>
      <c r="I108" s="7"/>
      <c r="J108" s="28"/>
      <c r="K108" s="28"/>
      <c r="L108" s="7"/>
      <c r="M108" s="7"/>
      <c r="N108" s="7"/>
      <c r="O108" s="7"/>
    </row>
    <row r="109" spans="1:15" ht="25.5" customHeight="1">
      <c r="A109" s="111" t="s">
        <v>51</v>
      </c>
      <c r="B109" s="111"/>
      <c r="C109" s="111"/>
      <c r="D109" s="77">
        <v>14.3</v>
      </c>
      <c r="E109" s="77">
        <v>14.3</v>
      </c>
      <c r="F109" s="77">
        <v>14.3</v>
      </c>
      <c r="G109" s="77">
        <v>14.3</v>
      </c>
      <c r="H109" s="7"/>
      <c r="I109" s="7"/>
      <c r="J109" s="28"/>
      <c r="K109" s="28"/>
      <c r="L109" s="7"/>
      <c r="M109" s="7"/>
      <c r="N109" s="7"/>
      <c r="O109" s="7"/>
    </row>
    <row r="110" spans="1:15" ht="26.25" customHeight="1">
      <c r="A110" s="111" t="s">
        <v>52</v>
      </c>
      <c r="B110" s="111"/>
      <c r="C110" s="111"/>
      <c r="D110" s="77">
        <v>9.74</v>
      </c>
      <c r="E110" s="77">
        <v>9.74</v>
      </c>
      <c r="F110" s="77">
        <v>9.74</v>
      </c>
      <c r="G110" s="77">
        <v>9.74</v>
      </c>
      <c r="H110" s="7"/>
      <c r="I110" s="7"/>
      <c r="J110" s="28"/>
      <c r="K110" s="28"/>
      <c r="L110" s="7"/>
      <c r="M110" s="7"/>
      <c r="N110" s="7"/>
      <c r="O110" s="7"/>
    </row>
    <row r="111" spans="1:15" ht="26.25" customHeight="1">
      <c r="A111" s="111" t="s">
        <v>53</v>
      </c>
      <c r="B111" s="111"/>
      <c r="C111" s="111"/>
      <c r="D111" s="77">
        <v>5.65</v>
      </c>
      <c r="E111" s="77">
        <v>5.65</v>
      </c>
      <c r="F111" s="77">
        <v>5.65</v>
      </c>
      <c r="G111" s="77">
        <v>5.65</v>
      </c>
      <c r="H111" s="7"/>
      <c r="I111" s="7"/>
      <c r="J111" s="28"/>
      <c r="K111" s="28"/>
      <c r="L111" s="7"/>
      <c r="M111" s="7"/>
      <c r="N111" s="7"/>
      <c r="O111" s="7"/>
    </row>
    <row r="112" spans="1:15" ht="26.25" customHeight="1">
      <c r="A112" s="112" t="s">
        <v>54</v>
      </c>
      <c r="B112" s="112"/>
      <c r="C112" s="112"/>
      <c r="D112" s="78">
        <v>1.57</v>
      </c>
      <c r="E112" s="78">
        <f>1.57</f>
        <v>1.57</v>
      </c>
      <c r="F112" s="78">
        <v>1.57</v>
      </c>
      <c r="G112" s="78">
        <v>1.57</v>
      </c>
      <c r="H112" s="7"/>
      <c r="I112" s="7"/>
      <c r="J112" s="28"/>
      <c r="K112" s="28"/>
      <c r="L112" s="7"/>
      <c r="M112" s="7"/>
      <c r="N112" s="7"/>
      <c r="O112" s="7"/>
    </row>
    <row r="113" spans="1:15" ht="12.75">
      <c r="A113" s="176" t="s">
        <v>14</v>
      </c>
      <c r="B113" s="176"/>
      <c r="C113" s="176"/>
      <c r="D113" s="3">
        <v>1436.75</v>
      </c>
      <c r="E113" s="3">
        <v>2222.79</v>
      </c>
      <c r="F113" s="3">
        <v>2433.94</v>
      </c>
      <c r="G113" s="3">
        <v>2987.41</v>
      </c>
      <c r="H113" s="158"/>
      <c r="I113" s="158"/>
      <c r="J113" s="28"/>
      <c r="K113" s="28"/>
      <c r="L113" s="158"/>
      <c r="M113" s="158"/>
      <c r="N113" s="158"/>
      <c r="O113" s="158"/>
    </row>
    <row r="114" spans="1:15" ht="14.25" customHeight="1">
      <c r="A114" s="176" t="s">
        <v>15</v>
      </c>
      <c r="B114" s="176"/>
      <c r="C114" s="176"/>
      <c r="D114" s="2"/>
      <c r="E114" s="2"/>
      <c r="F114" s="2"/>
      <c r="G114" s="2"/>
      <c r="H114" s="7"/>
      <c r="I114" s="7"/>
      <c r="J114" s="28"/>
      <c r="K114" s="28"/>
      <c r="L114" s="7"/>
      <c r="M114" s="7"/>
      <c r="N114" s="7"/>
      <c r="O114" s="7"/>
    </row>
    <row r="115" spans="1:15" ht="12.75">
      <c r="A115" s="177" t="s">
        <v>37</v>
      </c>
      <c r="B115" s="177"/>
      <c r="C115" s="177"/>
      <c r="D115" s="3">
        <v>748801.07</v>
      </c>
      <c r="E115" s="3">
        <v>695892.62</v>
      </c>
      <c r="F115" s="3">
        <v>781346.33</v>
      </c>
      <c r="G115" s="3">
        <v>781785.23</v>
      </c>
      <c r="H115" s="29"/>
      <c r="I115" s="7"/>
      <c r="J115" s="30"/>
      <c r="K115" s="30"/>
      <c r="L115" s="7"/>
      <c r="M115" s="7"/>
      <c r="N115" s="7"/>
      <c r="O115" s="7"/>
    </row>
    <row r="116" spans="1:15" ht="21.75" customHeight="1">
      <c r="A116" s="177" t="s">
        <v>13</v>
      </c>
      <c r="B116" s="177"/>
      <c r="C116" s="177"/>
      <c r="D116" s="2">
        <v>107.29</v>
      </c>
      <c r="E116" s="2">
        <v>228.18</v>
      </c>
      <c r="F116" s="2">
        <v>305.65</v>
      </c>
      <c r="G116" s="2">
        <v>666.01</v>
      </c>
      <c r="H116" s="27"/>
      <c r="I116" s="7"/>
      <c r="J116" s="28"/>
      <c r="K116" s="28"/>
      <c r="L116" s="7"/>
      <c r="M116" s="7"/>
      <c r="N116" s="7"/>
      <c r="O116" s="7"/>
    </row>
    <row r="117" spans="1:15" ht="12.75">
      <c r="A117" s="176" t="s">
        <v>29</v>
      </c>
      <c r="B117" s="176"/>
      <c r="C117" s="176"/>
      <c r="D117" s="106">
        <f>1.103+1.643+0.31</f>
        <v>3.056</v>
      </c>
      <c r="E117" s="106">
        <f>1.103+1.643+0.31</f>
        <v>3.056</v>
      </c>
      <c r="F117" s="106">
        <f>1.103+1.643+0.31</f>
        <v>3.056</v>
      </c>
      <c r="G117" s="106">
        <f>1.103+1.643+0.31</f>
        <v>3.056</v>
      </c>
      <c r="H117" s="158"/>
      <c r="I117" s="158"/>
      <c r="J117" s="28"/>
      <c r="K117" s="28"/>
      <c r="L117" s="158"/>
      <c r="M117" s="158"/>
      <c r="N117" s="158"/>
      <c r="O117" s="158"/>
    </row>
    <row r="118" spans="1:11" ht="12.75">
      <c r="A118" s="180" t="s">
        <v>57</v>
      </c>
      <c r="B118" s="180"/>
      <c r="C118" s="180"/>
      <c r="D118" s="185">
        <v>1325.89</v>
      </c>
      <c r="E118" s="185"/>
      <c r="F118" s="185"/>
      <c r="G118" s="185"/>
      <c r="J118" s="31"/>
      <c r="K118" s="31"/>
    </row>
    <row r="119" spans="1:11" ht="12.75">
      <c r="A119" s="180" t="s">
        <v>58</v>
      </c>
      <c r="B119" s="180"/>
      <c r="C119" s="180"/>
      <c r="D119" s="185">
        <v>329944.77</v>
      </c>
      <c r="E119" s="185"/>
      <c r="F119" s="185"/>
      <c r="G119" s="185"/>
      <c r="J119" s="31"/>
      <c r="K119" s="31"/>
    </row>
    <row r="120" spans="1:11" ht="21.75" customHeight="1">
      <c r="A120" s="180" t="s">
        <v>55</v>
      </c>
      <c r="B120" s="180"/>
      <c r="C120" s="180"/>
      <c r="D120" s="185">
        <v>2014.47</v>
      </c>
      <c r="E120" s="185"/>
      <c r="F120" s="185"/>
      <c r="G120" s="185"/>
      <c r="H120" s="32">
        <f>D118+D119*D121</f>
        <v>2014.47</v>
      </c>
      <c r="J120" s="31"/>
      <c r="K120" s="31"/>
    </row>
    <row r="121" spans="1:11" ht="12.75">
      <c r="A121" s="180" t="s">
        <v>32</v>
      </c>
      <c r="B121" s="180"/>
      <c r="C121" s="180"/>
      <c r="D121" s="186">
        <f>(D120-D118)/D119</f>
        <v>0.0020869553410408654</v>
      </c>
      <c r="E121" s="186"/>
      <c r="F121" s="186"/>
      <c r="G121" s="186"/>
      <c r="J121" s="31"/>
      <c r="K121" s="31"/>
    </row>
    <row r="122" spans="1:11" ht="12.75">
      <c r="A122" s="101"/>
      <c r="B122" s="101"/>
      <c r="C122" s="101"/>
      <c r="D122" s="102"/>
      <c r="E122" s="102"/>
      <c r="F122" s="102"/>
      <c r="G122" s="102"/>
      <c r="J122" s="31"/>
      <c r="K122" s="31"/>
    </row>
    <row r="123" spans="1:31" ht="32.25" customHeight="1">
      <c r="A123" s="184"/>
      <c r="B123" s="184"/>
      <c r="C123" s="184"/>
      <c r="D123" s="65">
        <f>B125</f>
        <v>329944.77</v>
      </c>
      <c r="E123" s="65">
        <f aca="true" t="shared" si="14" ref="E123:G125">D123</f>
        <v>329944.77</v>
      </c>
      <c r="F123" s="65">
        <f t="shared" si="14"/>
        <v>329944.77</v>
      </c>
      <c r="G123" s="105">
        <f t="shared" si="14"/>
        <v>329944.77</v>
      </c>
      <c r="H123" s="174"/>
      <c r="I123" s="174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7" ht="12.75">
      <c r="A124" s="33" t="s">
        <v>27</v>
      </c>
      <c r="B124" s="33" t="s">
        <v>28</v>
      </c>
      <c r="C124" s="34" t="s">
        <v>16</v>
      </c>
      <c r="D124" s="42">
        <f>A125</f>
        <v>1325.89</v>
      </c>
      <c r="E124" s="42">
        <f>D124</f>
        <v>1325.89</v>
      </c>
      <c r="F124" s="42">
        <f t="shared" si="14"/>
        <v>1325.89</v>
      </c>
      <c r="G124" s="42">
        <f>F124</f>
        <v>1325.89</v>
      </c>
    </row>
    <row r="125" spans="1:19" ht="12.75">
      <c r="A125" s="79">
        <f>D118</f>
        <v>1325.89</v>
      </c>
      <c r="B125" s="79">
        <f>D119</f>
        <v>329944.77</v>
      </c>
      <c r="C125" s="104">
        <f>(D125-A125)/B125</f>
        <v>0.0020869553410408654</v>
      </c>
      <c r="D125" s="80">
        <f>D120</f>
        <v>2014.47</v>
      </c>
      <c r="E125" s="80">
        <f t="shared" si="14"/>
        <v>2014.47</v>
      </c>
      <c r="F125" s="80">
        <f>E125</f>
        <v>2014.47</v>
      </c>
      <c r="G125" s="80">
        <f>F125</f>
        <v>2014.47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2.75">
      <c r="A126" s="35"/>
      <c r="B126" s="35"/>
      <c r="C126" s="35"/>
      <c r="D126" s="25" t="s">
        <v>2</v>
      </c>
      <c r="E126" s="25" t="s">
        <v>3</v>
      </c>
      <c r="F126" s="25" t="s">
        <v>4</v>
      </c>
      <c r="G126" s="25" t="s">
        <v>0</v>
      </c>
      <c r="H126" s="36"/>
      <c r="I126" s="36"/>
      <c r="J126" s="36"/>
      <c r="K126" s="158"/>
      <c r="L126" s="158"/>
      <c r="M126" s="158"/>
      <c r="N126" s="158"/>
      <c r="O126" s="158"/>
      <c r="P126" s="158"/>
      <c r="Q126" s="158"/>
      <c r="R126" s="158"/>
      <c r="S126" s="31"/>
    </row>
    <row r="127" spans="1:19" ht="13.5" thickBot="1">
      <c r="A127" s="35"/>
      <c r="B127" s="35"/>
      <c r="C127" s="35" t="s">
        <v>56</v>
      </c>
      <c r="D127" s="37"/>
      <c r="E127" s="37"/>
      <c r="F127" s="37"/>
      <c r="G127" s="37"/>
      <c r="H127" s="36"/>
      <c r="I127" s="36"/>
      <c r="J127" s="36"/>
      <c r="K127" s="158"/>
      <c r="L127" s="158"/>
      <c r="M127" s="158"/>
      <c r="N127" s="158"/>
      <c r="O127" s="158"/>
      <c r="P127" s="158"/>
      <c r="Q127" s="158"/>
      <c r="R127" s="158"/>
      <c r="S127" s="31"/>
    </row>
    <row r="128" spans="1:19" ht="25.5" customHeight="1">
      <c r="A128" s="109" t="s">
        <v>39</v>
      </c>
      <c r="B128" s="110"/>
      <c r="C128" s="113"/>
      <c r="D128" s="37">
        <f>D125+D125*D112*D108/100+D113+D117</f>
        <v>3946.39490524</v>
      </c>
      <c r="E128" s="37">
        <f>E125+E125*E112*E108/100+E113+E117</f>
        <v>4732.434905239999</v>
      </c>
      <c r="F128" s="37">
        <f>F125+F125*F112*F108/100+F113+F117</f>
        <v>4943.58490524</v>
      </c>
      <c r="G128" s="37">
        <f>G125+G125*G112*G108/100+G113+G117</f>
        <v>5497.054905239999</v>
      </c>
      <c r="H128" s="36"/>
      <c r="I128" s="36"/>
      <c r="J128" s="36"/>
      <c r="K128" s="7"/>
      <c r="L128" s="7"/>
      <c r="M128" s="7"/>
      <c r="N128" s="7"/>
      <c r="O128" s="7"/>
      <c r="P128" s="7"/>
      <c r="Q128" s="7"/>
      <c r="R128" s="7"/>
      <c r="S128" s="31"/>
    </row>
    <row r="129" spans="1:19" ht="26.25" customHeight="1">
      <c r="A129" s="108" t="s">
        <v>40</v>
      </c>
      <c r="B129" s="107"/>
      <c r="C129" s="114"/>
      <c r="D129" s="37">
        <f>D125+D125*D112*D109/100+D113+D117</f>
        <v>3906.5446597</v>
      </c>
      <c r="E129" s="37">
        <f>E125+E125*E112*E109/100+E113+E117</f>
        <v>4692.584659699999</v>
      </c>
      <c r="F129" s="37">
        <f>F125+F125*F112*F109/100+F113+F117</f>
        <v>4903.7346597</v>
      </c>
      <c r="G129" s="37">
        <f>G125+G125*G112*G109/100+G113+G117</f>
        <v>5457.2046597</v>
      </c>
      <c r="H129" s="36"/>
      <c r="I129" s="36"/>
      <c r="J129" s="36"/>
      <c r="K129" s="7"/>
      <c r="L129" s="7"/>
      <c r="M129" s="7"/>
      <c r="N129" s="7"/>
      <c r="O129" s="7"/>
      <c r="P129" s="7"/>
      <c r="Q129" s="7"/>
      <c r="R129" s="7"/>
      <c r="S129" s="31"/>
    </row>
    <row r="130" spans="1:19" ht="25.5" customHeight="1">
      <c r="A130" s="108" t="s">
        <v>41</v>
      </c>
      <c r="B130" s="107"/>
      <c r="C130" s="114"/>
      <c r="D130" s="37">
        <f>D125+D125*D112*D110/100+D113+D117</f>
        <v>3762.32472346</v>
      </c>
      <c r="E130" s="37">
        <f>E125+E125*E112*E110/100+E113+E117</f>
        <v>4548.364723459999</v>
      </c>
      <c r="F130" s="37">
        <f>F125+F125*F112*F110/100+F113+F117</f>
        <v>4759.51472346</v>
      </c>
      <c r="G130" s="37">
        <f>G125+G125*G112*G110/100+G113+G117</f>
        <v>5312.984723459999</v>
      </c>
      <c r="H130" s="36"/>
      <c r="I130" s="36"/>
      <c r="J130" s="36"/>
      <c r="K130" s="7"/>
      <c r="L130" s="7"/>
      <c r="M130" s="7"/>
      <c r="N130" s="7"/>
      <c r="O130" s="7"/>
      <c r="P130" s="7"/>
      <c r="Q130" s="7"/>
      <c r="R130" s="7"/>
      <c r="S130" s="31"/>
    </row>
    <row r="131" spans="1:19" ht="27" customHeight="1" thickBot="1">
      <c r="A131" s="115" t="s">
        <v>42</v>
      </c>
      <c r="B131" s="116"/>
      <c r="C131" s="117"/>
      <c r="D131" s="37">
        <f>D125+D125*D112*D111/100+D113+D117</f>
        <v>3632.9695613500003</v>
      </c>
      <c r="E131" s="37">
        <f>E125+E125*E112*E111/100+E113+E117</f>
        <v>4419.00956135</v>
      </c>
      <c r="F131" s="37">
        <f>F125+F125*F112*F111/100+F113+F117</f>
        <v>4630.15956135</v>
      </c>
      <c r="G131" s="37">
        <f>G125+G125*G112*G111/100+G113+G117</f>
        <v>5183.62956135</v>
      </c>
      <c r="H131" s="36"/>
      <c r="I131" s="36"/>
      <c r="J131" s="36"/>
      <c r="K131" s="7"/>
      <c r="L131" s="7"/>
      <c r="M131" s="7"/>
      <c r="N131" s="7"/>
      <c r="O131" s="7"/>
      <c r="P131" s="7"/>
      <c r="Q131" s="7"/>
      <c r="R131" s="7"/>
      <c r="S131" s="31"/>
    </row>
    <row r="132" spans="1:19" ht="13.5" thickBot="1">
      <c r="A132" s="76"/>
      <c r="B132" s="81"/>
      <c r="C132" s="81" t="s">
        <v>17</v>
      </c>
      <c r="D132" s="82"/>
      <c r="E132" s="82"/>
      <c r="F132" s="82"/>
      <c r="G132" s="82"/>
      <c r="H132" s="27"/>
      <c r="I132" s="27"/>
      <c r="J132" s="27"/>
      <c r="K132" s="158"/>
      <c r="L132" s="158"/>
      <c r="M132" s="158"/>
      <c r="N132" s="158"/>
      <c r="O132" s="158"/>
      <c r="P132" s="158"/>
      <c r="Q132" s="158"/>
      <c r="R132" s="158"/>
      <c r="S132" s="31"/>
    </row>
    <row r="133" spans="1:19" ht="27" customHeight="1">
      <c r="A133" s="109" t="s">
        <v>39</v>
      </c>
      <c r="B133" s="110"/>
      <c r="C133" s="110"/>
      <c r="D133" s="85"/>
      <c r="E133" s="85"/>
      <c r="F133" s="85"/>
      <c r="G133" s="86"/>
      <c r="H133" s="27"/>
      <c r="I133" s="27"/>
      <c r="J133" s="27"/>
      <c r="K133" s="7"/>
      <c r="L133" s="7"/>
      <c r="M133" s="7"/>
      <c r="N133" s="7"/>
      <c r="O133" s="7"/>
      <c r="P133" s="7"/>
      <c r="Q133" s="7"/>
      <c r="R133" s="7"/>
      <c r="S133" s="31"/>
    </row>
    <row r="134" spans="1:19" ht="12.75">
      <c r="A134" s="87">
        <v>1009.19</v>
      </c>
      <c r="B134" s="1"/>
      <c r="C134" s="1" t="s">
        <v>18</v>
      </c>
      <c r="D134" s="38">
        <f>$A$134+D113+D117+$A$134*D108*D112/100</f>
        <v>2695.5330434800003</v>
      </c>
      <c r="E134" s="38">
        <f>$A$134+E113+E117+$A$134*E108*E112/100</f>
        <v>3481.5730434800003</v>
      </c>
      <c r="F134" s="38">
        <f>$A$134+F113+F117+$A$134*F108*F112/100</f>
        <v>3692.7230434800003</v>
      </c>
      <c r="G134" s="38">
        <f>$A$134+G113+G117+$A$134*G108*G112/100</f>
        <v>4246.19304348</v>
      </c>
      <c r="H134" s="27"/>
      <c r="I134" s="27"/>
      <c r="J134" s="27"/>
      <c r="K134" s="158"/>
      <c r="L134" s="158"/>
      <c r="M134" s="158"/>
      <c r="N134" s="158"/>
      <c r="O134" s="158"/>
      <c r="P134" s="158"/>
      <c r="Q134" s="158"/>
      <c r="R134" s="158"/>
      <c r="S134" s="31"/>
    </row>
    <row r="135" spans="1:19" ht="12.75">
      <c r="A135" s="87">
        <v>1976.54</v>
      </c>
      <c r="B135" s="1"/>
      <c r="C135" s="1" t="s">
        <v>19</v>
      </c>
      <c r="D135" s="38">
        <f>$A$135+D113+D117+$A$135*D112*D108/100</f>
        <v>3899.19890968</v>
      </c>
      <c r="E135" s="38">
        <f>$A$135+E113+E117+$A$135*E112*E108/100</f>
        <v>4685.23890968</v>
      </c>
      <c r="F135" s="38">
        <f>$A$135+F113+F117+$A$135*F112*F108/100</f>
        <v>4896.388909679999</v>
      </c>
      <c r="G135" s="38">
        <f>$A$135+G113+G117+$A$135*G112*G108/100</f>
        <v>5449.85890968</v>
      </c>
      <c r="H135" s="27"/>
      <c r="I135" s="27"/>
      <c r="J135" s="27"/>
      <c r="K135" s="174"/>
      <c r="L135" s="174"/>
      <c r="M135" s="174"/>
      <c r="N135" s="174"/>
      <c r="O135" s="174"/>
      <c r="P135" s="174"/>
      <c r="Q135" s="174"/>
      <c r="R135" s="174"/>
      <c r="S135" s="31"/>
    </row>
    <row r="136" spans="1:19" ht="12.75">
      <c r="A136" s="87">
        <v>3429.06</v>
      </c>
      <c r="B136" s="1"/>
      <c r="C136" s="1" t="s">
        <v>20</v>
      </c>
      <c r="D136" s="38">
        <f>$A$136+D113+D117+$A$136*D112*D108/100</f>
        <v>5706.557925519999</v>
      </c>
      <c r="E136" s="38">
        <f>$A$136+E113+E117+$A$136*E112*E108/100</f>
        <v>6492.59792552</v>
      </c>
      <c r="F136" s="38">
        <f>$A$136+F113+F117+$A$136*F112*F108/100</f>
        <v>6703.74792552</v>
      </c>
      <c r="G136" s="38">
        <f>$A$136+G113+G117+$A$136*G112*G108/100</f>
        <v>7257.217925519999</v>
      </c>
      <c r="H136" s="27"/>
      <c r="I136" s="27"/>
      <c r="J136" s="27"/>
      <c r="K136" s="158"/>
      <c r="L136" s="158"/>
      <c r="M136" s="158"/>
      <c r="N136" s="158"/>
      <c r="O136" s="158"/>
      <c r="P136" s="158"/>
      <c r="Q136" s="158"/>
      <c r="R136" s="158"/>
      <c r="S136" s="31"/>
    </row>
    <row r="137" spans="1:19" ht="25.5" customHeight="1">
      <c r="A137" s="108" t="s">
        <v>40</v>
      </c>
      <c r="B137" s="107"/>
      <c r="C137" s="107"/>
      <c r="D137" s="38"/>
      <c r="E137" s="38"/>
      <c r="F137" s="38"/>
      <c r="G137" s="88"/>
      <c r="H137" s="27"/>
      <c r="I137" s="27"/>
      <c r="J137" s="27"/>
      <c r="K137" s="7"/>
      <c r="L137" s="7"/>
      <c r="M137" s="7"/>
      <c r="N137" s="7"/>
      <c r="O137" s="7"/>
      <c r="P137" s="7"/>
      <c r="Q137" s="7"/>
      <c r="R137" s="7"/>
      <c r="S137" s="31"/>
    </row>
    <row r="138" spans="1:19" ht="12.75">
      <c r="A138" s="87">
        <f>A134</f>
        <v>1009.19</v>
      </c>
      <c r="B138" s="1"/>
      <c r="C138" s="1" t="s">
        <v>18</v>
      </c>
      <c r="D138" s="38">
        <f>$A$138+$A$138*D112*D109/100+D113+D117</f>
        <v>2675.5692469</v>
      </c>
      <c r="E138" s="38">
        <f>$A$138+$A$138*E112*E109/100+E113+E117</f>
        <v>3461.6092469</v>
      </c>
      <c r="F138" s="38">
        <f>$A$138+$A$138*F112*F109/100+F113+F117</f>
        <v>3672.7592469</v>
      </c>
      <c r="G138" s="38">
        <f>$A$138+$A$138*G112*G109/100+G113+G117</f>
        <v>4226.229246899999</v>
      </c>
      <c r="H138" s="27"/>
      <c r="I138" s="27"/>
      <c r="J138" s="27"/>
      <c r="K138" s="7"/>
      <c r="L138" s="7"/>
      <c r="M138" s="7"/>
      <c r="N138" s="7"/>
      <c r="O138" s="7"/>
      <c r="P138" s="7"/>
      <c r="Q138" s="7"/>
      <c r="R138" s="7"/>
      <c r="S138" s="31"/>
    </row>
    <row r="139" spans="1:19" ht="12.75">
      <c r="A139" s="87">
        <f>A135</f>
        <v>1976.54</v>
      </c>
      <c r="B139" s="1"/>
      <c r="C139" s="1" t="s">
        <v>19</v>
      </c>
      <c r="D139" s="38">
        <f>$A$139+$A$139*D112*D109/100+D113+D117</f>
        <v>3860.0989954</v>
      </c>
      <c r="E139" s="38">
        <f>$A$139+$A$139*E112*E109/100+E113+E117</f>
        <v>4646.1389954</v>
      </c>
      <c r="F139" s="38">
        <f>$A$139+$A$139*F112*F109/100+F113+F117</f>
        <v>4857.288995399999</v>
      </c>
      <c r="G139" s="38">
        <f>$A$139+$A$139*G112*G109/100+G113+G117</f>
        <v>5410.7589954</v>
      </c>
      <c r="H139" s="27"/>
      <c r="I139" s="27"/>
      <c r="J139" s="27"/>
      <c r="K139" s="7"/>
      <c r="L139" s="7"/>
      <c r="M139" s="7"/>
      <c r="N139" s="7"/>
      <c r="O139" s="7"/>
      <c r="P139" s="7"/>
      <c r="Q139" s="7"/>
      <c r="R139" s="7"/>
      <c r="S139" s="31"/>
    </row>
    <row r="140" spans="1:19" ht="12.75">
      <c r="A140" s="87">
        <f>A136</f>
        <v>3429.06</v>
      </c>
      <c r="B140" s="1"/>
      <c r="C140" s="1" t="s">
        <v>20</v>
      </c>
      <c r="D140" s="38">
        <f>$A$140+$A$140*D112*D109/100+D113+D117</f>
        <v>5638.7242606</v>
      </c>
      <c r="E140" s="38">
        <f>$A$140+$A$140*E112*E109/100+E113+E117</f>
        <v>6424.7642606</v>
      </c>
      <c r="F140" s="38">
        <f>$A$140+$A$140*F112*F109/100+F113+F117</f>
        <v>6635.9142606</v>
      </c>
      <c r="G140" s="38">
        <f>$A$140+$A$140*G112*G109/100+G113+G117</f>
        <v>7189.3842606</v>
      </c>
      <c r="H140" s="27"/>
      <c r="I140" s="27"/>
      <c r="J140" s="27"/>
      <c r="K140" s="7"/>
      <c r="L140" s="7"/>
      <c r="M140" s="7"/>
      <c r="N140" s="7"/>
      <c r="O140" s="7"/>
      <c r="P140" s="7"/>
      <c r="Q140" s="7"/>
      <c r="R140" s="7"/>
      <c r="S140" s="31"/>
    </row>
    <row r="141" spans="1:19" ht="26.25" customHeight="1">
      <c r="A141" s="108" t="s">
        <v>41</v>
      </c>
      <c r="B141" s="107"/>
      <c r="C141" s="107"/>
      <c r="D141" s="38"/>
      <c r="E141" s="38"/>
      <c r="F141" s="38"/>
      <c r="G141" s="88"/>
      <c r="H141" s="27"/>
      <c r="I141" s="27"/>
      <c r="J141" s="27"/>
      <c r="K141" s="7"/>
      <c r="L141" s="7"/>
      <c r="M141" s="7"/>
      <c r="N141" s="7"/>
      <c r="O141" s="7"/>
      <c r="P141" s="7"/>
      <c r="Q141" s="7"/>
      <c r="R141" s="7"/>
      <c r="S141" s="31"/>
    </row>
    <row r="142" spans="1:19" ht="12.75">
      <c r="A142" s="87">
        <f>A138</f>
        <v>1009.19</v>
      </c>
      <c r="B142" s="1"/>
      <c r="C142" s="1" t="s">
        <v>18</v>
      </c>
      <c r="D142" s="38">
        <f>$A$142+$A$142*D112*D110/100+D113+D117</f>
        <v>2603.31931642</v>
      </c>
      <c r="E142" s="38">
        <f>$A$142+$A$142*E112*E110/100+E113+E117</f>
        <v>3389.35931642</v>
      </c>
      <c r="F142" s="38">
        <f>$A$142+$A$142*F112*F110/100+F113+F117</f>
        <v>3600.5093164200002</v>
      </c>
      <c r="G142" s="38">
        <f>$A$142+$A$142*G112*G110/100+G113+G117</f>
        <v>4153.979316419999</v>
      </c>
      <c r="H142" s="27"/>
      <c r="I142" s="27"/>
      <c r="J142" s="27"/>
      <c r="K142" s="7"/>
      <c r="L142" s="7"/>
      <c r="M142" s="7"/>
      <c r="N142" s="7"/>
      <c r="O142" s="7"/>
      <c r="P142" s="7"/>
      <c r="Q142" s="7"/>
      <c r="R142" s="7"/>
      <c r="S142" s="31"/>
    </row>
    <row r="143" spans="1:19" ht="12.75">
      <c r="A143" s="87">
        <f>A139</f>
        <v>1976.54</v>
      </c>
      <c r="B143" s="1"/>
      <c r="C143" s="1" t="s">
        <v>19</v>
      </c>
      <c r="D143" s="38">
        <f>$A$143+$A$143*D112*D110/100+D113+D117</f>
        <v>3718.5945437200003</v>
      </c>
      <c r="E143" s="38">
        <f>$A$143+$A$143*E112*E110/100+E113+E117</f>
        <v>4504.63454372</v>
      </c>
      <c r="F143" s="38">
        <f>$A$143+$A$143*F112*F110/100+F113+F117</f>
        <v>4715.78454372</v>
      </c>
      <c r="G143" s="38">
        <f>$A$143+$A$143*G112*G110/100+G113+G117</f>
        <v>5269.25454372</v>
      </c>
      <c r="H143" s="27"/>
      <c r="I143" s="27"/>
      <c r="J143" s="27"/>
      <c r="K143" s="7"/>
      <c r="L143" s="7"/>
      <c r="M143" s="7"/>
      <c r="N143" s="7"/>
      <c r="O143" s="7"/>
      <c r="P143" s="7"/>
      <c r="Q143" s="7"/>
      <c r="R143" s="7"/>
      <c r="S143" s="31"/>
    </row>
    <row r="144" spans="1:19" ht="12.75">
      <c r="A144" s="87">
        <f>A140</f>
        <v>3429.06</v>
      </c>
      <c r="B144" s="1"/>
      <c r="C144" s="1" t="s">
        <v>20</v>
      </c>
      <c r="D144" s="38">
        <f>$A$144+$A$144*D112*D110/100+D113+D117</f>
        <v>5393.23099708</v>
      </c>
      <c r="E144" s="38">
        <f>$A$144+$A$144*E112*E110/100+E113+E117</f>
        <v>6179.27099708</v>
      </c>
      <c r="F144" s="38">
        <f>$A$144+$A$144*F112*F110/100+F113+F117</f>
        <v>6390.420997079999</v>
      </c>
      <c r="G144" s="38">
        <f>$A$144+$A$144*G112*G110/100+G113+G117</f>
        <v>6943.89099708</v>
      </c>
      <c r="H144" s="27"/>
      <c r="I144" s="27"/>
      <c r="J144" s="27"/>
      <c r="K144" s="7"/>
      <c r="L144" s="7"/>
      <c r="M144" s="7"/>
      <c r="N144" s="7"/>
      <c r="O144" s="7"/>
      <c r="P144" s="7"/>
      <c r="Q144" s="7"/>
      <c r="R144" s="7"/>
      <c r="S144" s="31"/>
    </row>
    <row r="145" spans="1:19" ht="27.75" customHeight="1">
      <c r="A145" s="108" t="s">
        <v>42</v>
      </c>
      <c r="B145" s="107"/>
      <c r="C145" s="107"/>
      <c r="D145" s="38"/>
      <c r="E145" s="38"/>
      <c r="F145" s="38"/>
      <c r="G145" s="88"/>
      <c r="H145" s="27"/>
      <c r="I145" s="27"/>
      <c r="J145" s="27"/>
      <c r="K145" s="7"/>
      <c r="L145" s="7"/>
      <c r="M145" s="7"/>
      <c r="N145" s="7"/>
      <c r="O145" s="7"/>
      <c r="P145" s="7"/>
      <c r="Q145" s="7"/>
      <c r="R145" s="7"/>
      <c r="S145" s="31"/>
    </row>
    <row r="146" spans="1:19" ht="12.75">
      <c r="A146" s="87">
        <f>A142</f>
        <v>1009.19</v>
      </c>
      <c r="B146" s="1"/>
      <c r="C146" s="1" t="s">
        <v>18</v>
      </c>
      <c r="D146" s="38">
        <f>$A$146+$A$146*D112*D111/100+D113+D117</f>
        <v>2538.51619895</v>
      </c>
      <c r="E146" s="38">
        <f>$A$146+$A$146*E112*E111/100+E113+E117</f>
        <v>3324.55619895</v>
      </c>
      <c r="F146" s="38">
        <f>$A$146+$A$146*F112*F111/100+F113+F117</f>
        <v>3535.7061989500003</v>
      </c>
      <c r="G146" s="38">
        <f>$A$146+$A$146*G112*G111/100+G113+G117</f>
        <v>4089.17619895</v>
      </c>
      <c r="H146" s="27"/>
      <c r="I146" s="27"/>
      <c r="J146" s="27"/>
      <c r="K146" s="7"/>
      <c r="L146" s="7"/>
      <c r="M146" s="7"/>
      <c r="N146" s="7"/>
      <c r="O146" s="7"/>
      <c r="P146" s="7"/>
      <c r="Q146" s="7"/>
      <c r="R146" s="7"/>
      <c r="S146" s="31"/>
    </row>
    <row r="147" spans="1:19" ht="12.75">
      <c r="A147" s="87">
        <f>A143</f>
        <v>1976.54</v>
      </c>
      <c r="B147" s="1"/>
      <c r="C147" s="1" t="s">
        <v>19</v>
      </c>
      <c r="D147" s="38">
        <f>$A$147+$A$147*D112*D111/100+D113+D117</f>
        <v>3591.6749807</v>
      </c>
      <c r="E147" s="38">
        <f>$A$147+$A$147*E112*E111/100+E113+E117</f>
        <v>4377.7149807</v>
      </c>
      <c r="F147" s="38">
        <f>$A$147+$A$147*F112*F111/100+F113+F117</f>
        <v>4588.864980699999</v>
      </c>
      <c r="G147" s="38">
        <f>$A$147+$A$147*G112*G111/100+G113+G117</f>
        <v>5142.3349806999995</v>
      </c>
      <c r="H147" s="27"/>
      <c r="I147" s="27"/>
      <c r="J147" s="27"/>
      <c r="K147" s="7"/>
      <c r="L147" s="7"/>
      <c r="M147" s="7"/>
      <c r="N147" s="7"/>
      <c r="O147" s="7"/>
      <c r="P147" s="7"/>
      <c r="Q147" s="7"/>
      <c r="R147" s="7"/>
      <c r="S147" s="31"/>
    </row>
    <row r="148" spans="1:19" ht="13.5" thickBot="1">
      <c r="A148" s="87">
        <f>A144</f>
        <v>3429.06</v>
      </c>
      <c r="B148" s="89"/>
      <c r="C148" s="89" t="s">
        <v>20</v>
      </c>
      <c r="D148" s="90">
        <f>$A$148+$A$148*D112*D111/100+D113</f>
        <v>5169.9847673</v>
      </c>
      <c r="E148" s="90">
        <f>$A$148+$A$148*E112*E111/100+E113</f>
        <v>5956.024767299999</v>
      </c>
      <c r="F148" s="90">
        <f>$A$148+$A$148*F112*F111/100+F113</f>
        <v>6167.1747673</v>
      </c>
      <c r="G148" s="90">
        <f>$A$148+$A$148*G112*G111/100+G113</f>
        <v>6720.6447673</v>
      </c>
      <c r="H148" s="27"/>
      <c r="I148" s="27"/>
      <c r="J148" s="27"/>
      <c r="K148" s="7"/>
      <c r="L148" s="7"/>
      <c r="M148" s="7"/>
      <c r="N148" s="7"/>
      <c r="O148" s="7"/>
      <c r="P148" s="7"/>
      <c r="Q148" s="7"/>
      <c r="R148" s="7"/>
      <c r="S148" s="31"/>
    </row>
    <row r="149" spans="1:19" ht="13.5" thickBot="1">
      <c r="A149" s="83"/>
      <c r="B149" s="83"/>
      <c r="C149" s="83"/>
      <c r="D149" s="84"/>
      <c r="E149" s="84"/>
      <c r="F149" s="84"/>
      <c r="G149" s="84"/>
      <c r="H149" s="27"/>
      <c r="I149" s="27"/>
      <c r="J149" s="27"/>
      <c r="K149" s="7"/>
      <c r="L149" s="7"/>
      <c r="M149" s="7"/>
      <c r="N149" s="7"/>
      <c r="O149" s="7"/>
      <c r="P149" s="7"/>
      <c r="Q149" s="7"/>
      <c r="R149" s="7"/>
      <c r="S149" s="31"/>
    </row>
    <row r="150" spans="1:19" ht="29.25" customHeight="1">
      <c r="A150" s="109" t="s">
        <v>39</v>
      </c>
      <c r="B150" s="110"/>
      <c r="C150" s="110"/>
      <c r="D150" s="38"/>
      <c r="E150" s="38"/>
      <c r="F150" s="38"/>
      <c r="G150" s="38"/>
      <c r="H150" s="27"/>
      <c r="I150" s="27"/>
      <c r="J150" s="27"/>
      <c r="K150" s="158"/>
      <c r="L150" s="158"/>
      <c r="M150" s="158"/>
      <c r="N150" s="158"/>
      <c r="O150" s="158"/>
      <c r="P150" s="158"/>
      <c r="Q150" s="158"/>
      <c r="R150" s="158"/>
      <c r="S150" s="31"/>
    </row>
    <row r="151" spans="1:19" ht="12.75">
      <c r="A151" s="1">
        <v>1009.19</v>
      </c>
      <c r="B151" s="1"/>
      <c r="C151" s="1" t="s">
        <v>18</v>
      </c>
      <c r="D151" s="38">
        <f>$A$151+$A$151*D112*D108/100+D113+D117</f>
        <v>2695.5330434800003</v>
      </c>
      <c r="E151" s="38">
        <f>$A$151+$A$151*E112*E108/100+E113+E117</f>
        <v>3481.5730434800003</v>
      </c>
      <c r="F151" s="38">
        <f>$A$151+$A$151*F112*F108/100+F113+F117</f>
        <v>3692.72304348</v>
      </c>
      <c r="G151" s="38">
        <f>$A$151+$A$151*G112*G108/100+G113+G117</f>
        <v>4246.19304348</v>
      </c>
      <c r="H151" s="27"/>
      <c r="I151" s="27"/>
      <c r="J151" s="27"/>
      <c r="K151" s="158"/>
      <c r="L151" s="158"/>
      <c r="M151" s="158"/>
      <c r="N151" s="158"/>
      <c r="O151" s="158"/>
      <c r="P151" s="158"/>
      <c r="Q151" s="158"/>
      <c r="R151" s="158"/>
      <c r="S151" s="31"/>
    </row>
    <row r="152" spans="1:19" ht="12.75">
      <c r="A152" s="39">
        <v>2566.94</v>
      </c>
      <c r="B152" s="40"/>
      <c r="C152" s="40" t="s">
        <v>21</v>
      </c>
      <c r="D152" s="14">
        <f>$A$152+$A$152*D108*D112/100+D113+D117</f>
        <v>4633.82890648</v>
      </c>
      <c r="E152" s="14">
        <f>$A$152+$A$152*E108*E112/100+E113+E117</f>
        <v>5419.868906479999</v>
      </c>
      <c r="F152" s="14">
        <f>$A$152+$A$152*F108*F112/100+F113+F117</f>
        <v>5631.01890648</v>
      </c>
      <c r="G152" s="14">
        <f>$A$152+$A$152*G108*G112/100+G113+G117</f>
        <v>6184.48890648</v>
      </c>
      <c r="H152" s="41"/>
      <c r="I152" s="41"/>
      <c r="J152" s="41"/>
      <c r="K152" s="158"/>
      <c r="L152" s="158"/>
      <c r="M152" s="158"/>
      <c r="N152" s="158"/>
      <c r="O152" s="158"/>
      <c r="P152" s="158"/>
      <c r="Q152" s="158"/>
      <c r="R152" s="158"/>
      <c r="S152" s="31"/>
    </row>
    <row r="153" spans="1:19" ht="24.75" customHeight="1">
      <c r="A153" s="108" t="s">
        <v>40</v>
      </c>
      <c r="B153" s="107"/>
      <c r="C153" s="107"/>
      <c r="D153" s="14"/>
      <c r="E153" s="14"/>
      <c r="F153" s="14"/>
      <c r="G153" s="14"/>
      <c r="H153" s="41"/>
      <c r="I153" s="41"/>
      <c r="J153" s="41"/>
      <c r="K153" s="7"/>
      <c r="L153" s="7"/>
      <c r="M153" s="7"/>
      <c r="N153" s="7"/>
      <c r="O153" s="7"/>
      <c r="P153" s="7"/>
      <c r="Q153" s="7"/>
      <c r="R153" s="7"/>
      <c r="S153" s="31"/>
    </row>
    <row r="154" spans="1:19" ht="12.75">
      <c r="A154" s="1">
        <f>A151</f>
        <v>1009.19</v>
      </c>
      <c r="B154" s="1"/>
      <c r="C154" s="1" t="s">
        <v>18</v>
      </c>
      <c r="D154" s="14">
        <f>$A$154+$A$154*D112*D109/100+D113+D117</f>
        <v>2675.5692469</v>
      </c>
      <c r="E154" s="14">
        <f>$A$154+$A$154*E112*E109/100+E113+E117</f>
        <v>3461.6092469</v>
      </c>
      <c r="F154" s="14">
        <f>$A$154+$A$154*F112*F109/100+F113+F117</f>
        <v>3672.7592469</v>
      </c>
      <c r="G154" s="14">
        <f>$A$154+$A$154*G112*G109/100+G113+G117</f>
        <v>4226.229246899999</v>
      </c>
      <c r="H154" s="41"/>
      <c r="I154" s="41"/>
      <c r="J154" s="41"/>
      <c r="K154" s="7"/>
      <c r="L154" s="7"/>
      <c r="M154" s="7"/>
      <c r="N154" s="7"/>
      <c r="O154" s="7"/>
      <c r="P154" s="7"/>
      <c r="Q154" s="7"/>
      <c r="R154" s="7"/>
      <c r="S154" s="31"/>
    </row>
    <row r="155" spans="1:19" ht="12.75">
      <c r="A155" s="1">
        <f>A152</f>
        <v>2566.94</v>
      </c>
      <c r="B155" s="40"/>
      <c r="C155" s="40" t="s">
        <v>21</v>
      </c>
      <c r="D155" s="14">
        <f>$A$155+$A$155*D112*D109/100+D113+D117</f>
        <v>4583.0496994</v>
      </c>
      <c r="E155" s="14">
        <f>$A$155+$A$155*E112*E109/100+E113+E117</f>
        <v>5369.0896993999995</v>
      </c>
      <c r="F155" s="14">
        <f>$A$155+$A$155*F112*F109/100+F113+F117</f>
        <v>5580.2396994</v>
      </c>
      <c r="G155" s="14">
        <f>$A$155+$A$155*G112*G109/100+G113+G117</f>
        <v>6133.709699399999</v>
      </c>
      <c r="H155" s="41"/>
      <c r="I155" s="41"/>
      <c r="J155" s="41"/>
      <c r="K155" s="7"/>
      <c r="L155" s="7"/>
      <c r="M155" s="7"/>
      <c r="N155" s="7"/>
      <c r="O155" s="7"/>
      <c r="P155" s="7"/>
      <c r="Q155" s="7"/>
      <c r="R155" s="7"/>
      <c r="S155" s="31"/>
    </row>
    <row r="156" spans="1:19" ht="24.75" customHeight="1">
      <c r="A156" s="108" t="s">
        <v>41</v>
      </c>
      <c r="B156" s="107"/>
      <c r="C156" s="107"/>
      <c r="D156" s="14"/>
      <c r="E156" s="14"/>
      <c r="F156" s="14"/>
      <c r="G156" s="14"/>
      <c r="H156" s="41"/>
      <c r="I156" s="41"/>
      <c r="J156" s="41"/>
      <c r="K156" s="7"/>
      <c r="L156" s="7"/>
      <c r="M156" s="7"/>
      <c r="N156" s="7"/>
      <c r="O156" s="7"/>
      <c r="P156" s="7"/>
      <c r="Q156" s="7"/>
      <c r="R156" s="7"/>
      <c r="S156" s="31"/>
    </row>
    <row r="157" spans="1:19" ht="12.75">
      <c r="A157" s="39">
        <f>A154</f>
        <v>1009.19</v>
      </c>
      <c r="B157" s="40"/>
      <c r="C157" s="1" t="s">
        <v>18</v>
      </c>
      <c r="D157" s="14">
        <f>$A$157+$A$157*D112*D110/100+D113+D117</f>
        <v>2603.31931642</v>
      </c>
      <c r="E157" s="14">
        <f>$A$157+$A$157*E112*E110/100+E113+E117</f>
        <v>3389.35931642</v>
      </c>
      <c r="F157" s="14">
        <f>$A$157+$A$157*F112*F110/100+F113+F117</f>
        <v>3600.5093164200002</v>
      </c>
      <c r="G157" s="14">
        <f>$A$157+$A$157*G112*G110/100+G113+G117</f>
        <v>4153.979316419999</v>
      </c>
      <c r="H157" s="41"/>
      <c r="I157" s="41"/>
      <c r="J157" s="41"/>
      <c r="K157" s="7"/>
      <c r="L157" s="7"/>
      <c r="M157" s="7"/>
      <c r="N157" s="7"/>
      <c r="O157" s="7"/>
      <c r="P157" s="7"/>
      <c r="Q157" s="7"/>
      <c r="R157" s="7"/>
      <c r="S157" s="31"/>
    </row>
    <row r="158" spans="1:19" ht="12.75">
      <c r="A158" s="39">
        <f>A155</f>
        <v>2566.94</v>
      </c>
      <c r="B158" s="40"/>
      <c r="C158" s="40" t="s">
        <v>21</v>
      </c>
      <c r="D158" s="14">
        <f>$A$158+$A$158*D112*D110/100+D113+D117</f>
        <v>4399.277330919999</v>
      </c>
      <c r="E158" s="14">
        <f>$A$158+$A$158*E112*E110/100+E113+E117</f>
        <v>5185.31733092</v>
      </c>
      <c r="F158" s="14">
        <f>$A$158+$A$158*F112*F110/100+F113+F117</f>
        <v>5396.46733092</v>
      </c>
      <c r="G158" s="14">
        <f>$A$158+$A$158*G112*G110/100+G113+G117</f>
        <v>5949.937330919999</v>
      </c>
      <c r="H158" s="41"/>
      <c r="I158" s="41"/>
      <c r="J158" s="41"/>
      <c r="K158" s="7"/>
      <c r="L158" s="7"/>
      <c r="M158" s="7"/>
      <c r="N158" s="7"/>
      <c r="O158" s="7"/>
      <c r="P158" s="7"/>
      <c r="Q158" s="7"/>
      <c r="R158" s="7"/>
      <c r="S158" s="31"/>
    </row>
    <row r="159" spans="1:19" ht="24.75" customHeight="1">
      <c r="A159" s="108" t="s">
        <v>42</v>
      </c>
      <c r="B159" s="107"/>
      <c r="C159" s="107"/>
      <c r="D159" s="14"/>
      <c r="E159" s="14"/>
      <c r="F159" s="14"/>
      <c r="G159" s="14"/>
      <c r="H159" s="41"/>
      <c r="I159" s="41"/>
      <c r="J159" s="41"/>
      <c r="K159" s="7"/>
      <c r="L159" s="7"/>
      <c r="M159" s="7"/>
      <c r="N159" s="7"/>
      <c r="O159" s="7"/>
      <c r="P159" s="7"/>
      <c r="Q159" s="7"/>
      <c r="R159" s="7"/>
      <c r="S159" s="31"/>
    </row>
    <row r="160" spans="1:19" ht="12.75">
      <c r="A160" s="39">
        <f>A157</f>
        <v>1009.19</v>
      </c>
      <c r="B160" s="40"/>
      <c r="C160" s="1" t="s">
        <v>18</v>
      </c>
      <c r="D160" s="14">
        <f>$A$160+$A$160*D112*D111/100+D113+D117</f>
        <v>2538.51619895</v>
      </c>
      <c r="E160" s="14">
        <f>$A$160+$A$160*E112*E111/100+E113+E117</f>
        <v>3324.55619895</v>
      </c>
      <c r="F160" s="14">
        <f>$A$160+$A$160*F112*F111/100+F113+F117</f>
        <v>3535.7061989500003</v>
      </c>
      <c r="G160" s="14">
        <f>$A$160+$A$160*G112*G111/100+G113+G117</f>
        <v>4089.17619895</v>
      </c>
      <c r="H160" s="41"/>
      <c r="I160" s="41"/>
      <c r="J160" s="41"/>
      <c r="K160" s="7"/>
      <c r="L160" s="7"/>
      <c r="M160" s="7"/>
      <c r="N160" s="7"/>
      <c r="O160" s="7"/>
      <c r="P160" s="7"/>
      <c r="Q160" s="7"/>
      <c r="R160" s="7"/>
      <c r="S160" s="31"/>
    </row>
    <row r="161" spans="1:19" ht="12.75">
      <c r="A161" s="39">
        <f>A158</f>
        <v>2566.94</v>
      </c>
      <c r="B161" s="40"/>
      <c r="C161" s="40" t="s">
        <v>21</v>
      </c>
      <c r="D161" s="14">
        <f>$A$161+$A$161*D112*D111/100+D113+D117</f>
        <v>4234.4464127</v>
      </c>
      <c r="E161" s="14">
        <f>$A$161+$A$161*E112*E111/100+E113+E117</f>
        <v>5020.486412699999</v>
      </c>
      <c r="F161" s="14">
        <f>$A$161+$A$161*F112*F111/100+F113+F117</f>
        <v>5231.6364127</v>
      </c>
      <c r="G161" s="14">
        <f>$A$161+$A$161*G112*G111/100+G113+G117</f>
        <v>5785.1064127</v>
      </c>
      <c r="H161" s="41"/>
      <c r="I161" s="41"/>
      <c r="J161" s="41"/>
      <c r="K161" s="7"/>
      <c r="L161" s="7"/>
      <c r="M161" s="7"/>
      <c r="N161" s="7"/>
      <c r="O161" s="7"/>
      <c r="P161" s="7"/>
      <c r="Q161" s="7"/>
      <c r="R161" s="7"/>
      <c r="S161" s="31"/>
    </row>
    <row r="162" spans="1:19" ht="12.75">
      <c r="A162" s="39"/>
      <c r="B162" s="40"/>
      <c r="C162" s="40"/>
      <c r="D162" s="14"/>
      <c r="E162" s="14"/>
      <c r="F162" s="14"/>
      <c r="G162" s="14"/>
      <c r="H162" s="41"/>
      <c r="I162" s="41"/>
      <c r="J162" s="41"/>
      <c r="K162" s="7"/>
      <c r="L162" s="7"/>
      <c r="M162" s="7"/>
      <c r="N162" s="7"/>
      <c r="O162" s="7"/>
      <c r="P162" s="7"/>
      <c r="Q162" s="7"/>
      <c r="R162" s="7"/>
      <c r="S162" s="31"/>
    </row>
    <row r="163" spans="1:19" ht="13.5" thickBot="1">
      <c r="A163" s="34"/>
      <c r="B163" s="34"/>
      <c r="C163" s="1" t="s">
        <v>22</v>
      </c>
      <c r="D163" s="42"/>
      <c r="E163" s="42"/>
      <c r="F163" s="42"/>
      <c r="G163" s="4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27.75" customHeight="1">
      <c r="A164" s="109" t="s">
        <v>39</v>
      </c>
      <c r="B164" s="110"/>
      <c r="C164" s="110"/>
      <c r="D164" s="42"/>
      <c r="E164" s="42"/>
      <c r="F164" s="42"/>
      <c r="G164" s="4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2.75">
      <c r="A165" s="34"/>
      <c r="B165" s="34"/>
      <c r="C165" s="1" t="s">
        <v>23</v>
      </c>
      <c r="D165" s="42">
        <f>D124+D124*D112*D108/100+D113+D117</f>
        <v>3089.6003198800004</v>
      </c>
      <c r="E165" s="42">
        <f>E124+E124*E112*E108/100+E113+E117</f>
        <v>3875.6403198800003</v>
      </c>
      <c r="F165" s="42">
        <f>F124+F124*F112*F108/100+F113+F117</f>
        <v>4086.79031988</v>
      </c>
      <c r="G165" s="42">
        <f>G124+G124*G112*G108/100+G113+G117</f>
        <v>4640.26031988</v>
      </c>
      <c r="H165" s="4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7" ht="12.75">
      <c r="A166" s="34"/>
      <c r="B166" s="34"/>
      <c r="C166" s="1" t="s">
        <v>24</v>
      </c>
      <c r="D166" s="42">
        <f>D123*D112*D108/100+D123</f>
        <v>410547.63775284</v>
      </c>
      <c r="E166" s="42">
        <f>E123*E112*E108/100+E123</f>
        <v>410547.63775284</v>
      </c>
      <c r="F166" s="42">
        <f>F123*F112*F108/100+F123</f>
        <v>410547.63775284</v>
      </c>
      <c r="G166" s="42">
        <f>G123*G112*G108/100+G123</f>
        <v>410547.63775284</v>
      </c>
    </row>
    <row r="167" spans="1:7" ht="26.25" customHeight="1">
      <c r="A167" s="108" t="s">
        <v>40</v>
      </c>
      <c r="B167" s="107"/>
      <c r="C167" s="107"/>
      <c r="D167" s="42"/>
      <c r="E167" s="42"/>
      <c r="F167" s="42"/>
      <c r="G167" s="42"/>
    </row>
    <row r="168" spans="1:7" ht="12.75">
      <c r="A168" s="34"/>
      <c r="B168" s="34"/>
      <c r="C168" s="1" t="s">
        <v>23</v>
      </c>
      <c r="D168" s="42">
        <f>D124+D124*D112*D109/100+D113+D117</f>
        <v>3063.3715639</v>
      </c>
      <c r="E168" s="42">
        <f>E124+E124*E112*E109/100+E113+E117</f>
        <v>3849.4115639</v>
      </c>
      <c r="F168" s="42">
        <f>F124+F124*F112*F109/100+F113+F117</f>
        <v>4060.5615639000002</v>
      </c>
      <c r="G168" s="42">
        <f>G124+G124*G112*G109/100+G113+G117</f>
        <v>4614.031563899999</v>
      </c>
    </row>
    <row r="169" spans="1:7" ht="12.75">
      <c r="A169" s="34"/>
      <c r="B169" s="34"/>
      <c r="C169" s="1" t="s">
        <v>24</v>
      </c>
      <c r="D169" s="42">
        <f>D123*D112*D109/100+D123</f>
        <v>404020.67031270004</v>
      </c>
      <c r="E169" s="42">
        <f>E123*E112*E109/100+E123</f>
        <v>404020.67031270004</v>
      </c>
      <c r="F169" s="42">
        <f>F123*F112*F109/100+F123</f>
        <v>404020.67031270004</v>
      </c>
      <c r="G169" s="42">
        <f>G123*G112*G109/100+G123</f>
        <v>404020.67031270004</v>
      </c>
    </row>
    <row r="170" spans="1:7" ht="27.75" customHeight="1">
      <c r="A170" s="108" t="s">
        <v>41</v>
      </c>
      <c r="B170" s="107"/>
      <c r="C170" s="107"/>
      <c r="D170" s="42"/>
      <c r="E170" s="42"/>
      <c r="F170" s="42"/>
      <c r="G170" s="42"/>
    </row>
    <row r="171" spans="1:7" ht="12.75">
      <c r="A171" s="34"/>
      <c r="B171" s="34"/>
      <c r="C171" s="1" t="s">
        <v>23</v>
      </c>
      <c r="D171" s="42">
        <f>D124+D124*D112*D110/100+D113+D117</f>
        <v>2968.44844702</v>
      </c>
      <c r="E171" s="42">
        <f>E124+E124*E112*E110/100+E113+E117</f>
        <v>3754.48844702</v>
      </c>
      <c r="F171" s="42">
        <f>F124+F124*F112*F110/100+F113+F117</f>
        <v>3965.6384470200005</v>
      </c>
      <c r="G171" s="42">
        <f>G124+G124*G112*G110/100+G113+G117</f>
        <v>4519.108447019999</v>
      </c>
    </row>
    <row r="172" spans="1:7" ht="12.75">
      <c r="A172" s="34"/>
      <c r="B172" s="34"/>
      <c r="C172" s="1" t="s">
        <v>24</v>
      </c>
      <c r="D172" s="42">
        <f>D123*D112*D110/100+D123</f>
        <v>380399.26433886006</v>
      </c>
      <c r="E172" s="42">
        <f>E123*E112*E110/100+E123</f>
        <v>380399.26433886006</v>
      </c>
      <c r="F172" s="42">
        <f>F123*F112*F110/100+F123</f>
        <v>380399.26433886006</v>
      </c>
      <c r="G172" s="42">
        <f>G123*G112*G110/100+G123</f>
        <v>380399.26433886006</v>
      </c>
    </row>
    <row r="173" spans="1:7" ht="27.75" customHeight="1">
      <c r="A173" s="108" t="s">
        <v>42</v>
      </c>
      <c r="B173" s="107"/>
      <c r="C173" s="107"/>
      <c r="D173" s="42"/>
      <c r="E173" s="42"/>
      <c r="F173" s="42"/>
      <c r="G173" s="42"/>
    </row>
    <row r="174" spans="1:7" ht="12.75">
      <c r="A174" s="34"/>
      <c r="B174" s="34"/>
      <c r="C174" s="1" t="s">
        <v>23</v>
      </c>
      <c r="D174" s="42">
        <f>D124+D124*D111*D112/100+D113+D117</f>
        <v>2883.3090724500003</v>
      </c>
      <c r="E174" s="42">
        <f>E124+E124*E111*E112/100+E113+E117</f>
        <v>3669.34907245</v>
      </c>
      <c r="F174" s="42">
        <f>F124+F124*F111*F112/100+F113+F117</f>
        <v>3880.4990724500003</v>
      </c>
      <c r="G174" s="42">
        <f>G124+G124*G111*G112/100+G113+G117</f>
        <v>4433.96907245</v>
      </c>
    </row>
    <row r="175" spans="1:7" ht="12.75">
      <c r="A175" s="34"/>
      <c r="B175" s="34"/>
      <c r="C175" s="1" t="s">
        <v>24</v>
      </c>
      <c r="D175" s="42">
        <f>D123*D112*D111/100+D123</f>
        <v>359212.52082285</v>
      </c>
      <c r="E175" s="42">
        <f>E123*E112*E111/100+E123</f>
        <v>359212.52082285</v>
      </c>
      <c r="F175" s="42">
        <f>F123*F112*F111/100+F123</f>
        <v>359212.52082285</v>
      </c>
      <c r="G175" s="42">
        <f>G123*G112*G111/100+G123</f>
        <v>359212.52082285</v>
      </c>
    </row>
    <row r="176" spans="1:7" ht="12.75">
      <c r="A176" s="34"/>
      <c r="B176" s="34"/>
      <c r="C176" s="1"/>
      <c r="D176" s="42"/>
      <c r="E176" s="42"/>
      <c r="F176" s="42"/>
      <c r="G176" s="42"/>
    </row>
    <row r="177" spans="1:7" ht="13.5" thickBot="1">
      <c r="A177" s="34"/>
      <c r="B177" s="34"/>
      <c r="C177" s="1" t="s">
        <v>25</v>
      </c>
      <c r="D177" s="42"/>
      <c r="E177" s="42"/>
      <c r="F177" s="42"/>
      <c r="G177" s="42"/>
    </row>
    <row r="178" spans="1:7" ht="26.25" customHeight="1">
      <c r="A178" s="109" t="s">
        <v>39</v>
      </c>
      <c r="B178" s="110"/>
      <c r="C178" s="110"/>
      <c r="D178" s="42"/>
      <c r="E178" s="42"/>
      <c r="F178" s="42"/>
      <c r="G178" s="42"/>
    </row>
    <row r="179" spans="1:7" ht="12.75">
      <c r="A179" s="34"/>
      <c r="B179" s="34"/>
      <c r="C179" s="1" t="s">
        <v>23</v>
      </c>
      <c r="D179" s="42">
        <f>D124+D124*D112*D108/100+D116+D117</f>
        <v>1760.14031988</v>
      </c>
      <c r="E179" s="42">
        <f>E124+E124*E112*E108/100+E116+E117</f>
        <v>1881.0303198800002</v>
      </c>
      <c r="F179" s="42">
        <f>F124+F124*F112*F108/100+F116+F117</f>
        <v>1958.50031988</v>
      </c>
      <c r="G179" s="42">
        <f>G124+G124*G112*G108/100+G116+G117</f>
        <v>2318.86031988</v>
      </c>
    </row>
    <row r="180" spans="1:7" ht="12.75">
      <c r="A180" s="34"/>
      <c r="B180" s="34"/>
      <c r="C180" s="1" t="s">
        <v>24</v>
      </c>
      <c r="D180" s="42"/>
      <c r="E180" s="42"/>
      <c r="F180" s="42"/>
      <c r="G180" s="42"/>
    </row>
    <row r="181" spans="1:7" ht="29.25" customHeight="1">
      <c r="A181" s="107" t="s">
        <v>40</v>
      </c>
      <c r="B181" s="107"/>
      <c r="C181" s="107"/>
      <c r="D181" s="34"/>
      <c r="E181" s="34"/>
      <c r="F181" s="34"/>
      <c r="G181" s="34"/>
    </row>
    <row r="182" spans="1:7" ht="12.75">
      <c r="A182" s="34"/>
      <c r="B182" s="34"/>
      <c r="C182" s="1" t="s">
        <v>23</v>
      </c>
      <c r="D182" s="42">
        <f>D124+D124*D109*D112/100+D116+D117</f>
        <v>1733.9115639000001</v>
      </c>
      <c r="E182" s="42">
        <f>E124+E124*E109*E112/100+E116+E117</f>
        <v>1854.8015639000002</v>
      </c>
      <c r="F182" s="42">
        <f>F124+F124*F109*F112/100+F116+F117</f>
        <v>1932.2715639000003</v>
      </c>
      <c r="G182" s="42">
        <f>G124+G124*G109*G112/100+G116+G117</f>
        <v>2292.6315639</v>
      </c>
    </row>
    <row r="183" spans="1:7" ht="12.75">
      <c r="A183" s="34"/>
      <c r="B183" s="34"/>
      <c r="C183" s="1" t="s">
        <v>24</v>
      </c>
      <c r="D183" s="34"/>
      <c r="E183" s="34"/>
      <c r="F183" s="34"/>
      <c r="G183" s="34"/>
    </row>
    <row r="184" spans="1:7" ht="28.5" customHeight="1">
      <c r="A184" s="107" t="s">
        <v>41</v>
      </c>
      <c r="B184" s="107"/>
      <c r="C184" s="107"/>
      <c r="D184" s="34"/>
      <c r="E184" s="34"/>
      <c r="F184" s="34"/>
      <c r="G184" s="34"/>
    </row>
    <row r="185" spans="1:7" ht="12.75">
      <c r="A185" s="34"/>
      <c r="B185" s="34"/>
      <c r="C185" s="1" t="s">
        <v>23</v>
      </c>
      <c r="D185" s="42">
        <f>D124+D124*D112*D110/100+D116+D117</f>
        <v>1638.9884470200002</v>
      </c>
      <c r="E185" s="42">
        <f>E124+E124*E112*E110/100+E116+E117</f>
        <v>1759.8784470200003</v>
      </c>
      <c r="F185" s="42">
        <f>F124+F124*F112*F110/100+F116+F117</f>
        <v>1837.34844702</v>
      </c>
      <c r="G185" s="42">
        <f>G124+G124*G112*G110/100+G116+G117</f>
        <v>2197.70844702</v>
      </c>
    </row>
    <row r="186" spans="1:7" ht="12.75">
      <c r="A186" s="34"/>
      <c r="B186" s="34"/>
      <c r="C186" s="1" t="s">
        <v>24</v>
      </c>
      <c r="D186" s="42"/>
      <c r="E186" s="42"/>
      <c r="F186" s="42"/>
      <c r="G186" s="42"/>
    </row>
    <row r="187" spans="1:7" ht="27" customHeight="1">
      <c r="A187" s="107" t="s">
        <v>42</v>
      </c>
      <c r="B187" s="107"/>
      <c r="C187" s="107"/>
      <c r="D187" s="42"/>
      <c r="E187" s="42"/>
      <c r="F187" s="42"/>
      <c r="G187" s="42"/>
    </row>
    <row r="188" spans="1:7" ht="12.75">
      <c r="A188" s="34"/>
      <c r="B188" s="34"/>
      <c r="C188" s="1" t="s">
        <v>23</v>
      </c>
      <c r="D188" s="42">
        <f>D124+D124*D112*D111/100+D116+D117</f>
        <v>1553.8490724500002</v>
      </c>
      <c r="E188" s="42">
        <f>E124+E124*E112*E111/100+E116+E117</f>
        <v>1674.7390724500003</v>
      </c>
      <c r="F188" s="42">
        <f>F124+F124*F112*F111/100+F116+F117</f>
        <v>1752.2090724500003</v>
      </c>
      <c r="G188" s="42">
        <f>G124+G124*G112*G111/100+G116+G117</f>
        <v>2112.5690724500005</v>
      </c>
    </row>
    <row r="189" spans="1:7" ht="12.75">
      <c r="A189" s="34"/>
      <c r="B189" s="34"/>
      <c r="C189" s="1" t="s">
        <v>24</v>
      </c>
      <c r="D189" s="42"/>
      <c r="E189" s="34"/>
      <c r="F189" s="34"/>
      <c r="G189" s="34"/>
    </row>
    <row r="190" ht="12.75">
      <c r="D190" s="91"/>
    </row>
    <row r="191" spans="4:7" ht="12.75">
      <c r="D191" s="91"/>
      <c r="E191" s="91"/>
      <c r="F191" s="91"/>
      <c r="G191" s="91"/>
    </row>
    <row r="192" spans="4:7" ht="12.75">
      <c r="D192" s="91"/>
      <c r="E192" s="91"/>
      <c r="F192" s="91"/>
      <c r="G192" s="91"/>
    </row>
    <row r="193" spans="4:7" ht="12.75">
      <c r="D193" s="91"/>
      <c r="E193" s="91"/>
      <c r="F193" s="91"/>
      <c r="G193" s="91"/>
    </row>
    <row r="196" spans="4:7" ht="12.75">
      <c r="D196" s="91"/>
      <c r="E196" s="91"/>
      <c r="F196" s="91"/>
      <c r="G196" s="91"/>
    </row>
    <row r="197" spans="4:7" ht="12.75">
      <c r="D197" s="91"/>
      <c r="E197" s="91"/>
      <c r="F197" s="91"/>
      <c r="G197" s="91"/>
    </row>
    <row r="198" spans="4:7" ht="12.75">
      <c r="D198" s="91"/>
      <c r="E198" s="91"/>
      <c r="F198" s="91"/>
      <c r="G198" s="91"/>
    </row>
  </sheetData>
  <sheetProtection/>
  <mergeCells count="172">
    <mergeCell ref="A5:G5"/>
    <mergeCell ref="A23:G23"/>
    <mergeCell ref="A17:G17"/>
    <mergeCell ref="D19:G19"/>
    <mergeCell ref="A7:D7"/>
    <mergeCell ref="D9:G9"/>
    <mergeCell ref="A25:G25"/>
    <mergeCell ref="A65:G65"/>
    <mergeCell ref="A32:C32"/>
    <mergeCell ref="A33:C33"/>
    <mergeCell ref="A47:G47"/>
    <mergeCell ref="A49:C51"/>
    <mergeCell ref="D27:G28"/>
    <mergeCell ref="D49:G50"/>
    <mergeCell ref="A53:C53"/>
    <mergeCell ref="A54:C54"/>
    <mergeCell ref="A34:C34"/>
    <mergeCell ref="H123:I123"/>
    <mergeCell ref="A123:C123"/>
    <mergeCell ref="A113:C113"/>
    <mergeCell ref="A117:C117"/>
    <mergeCell ref="D118:G118"/>
    <mergeCell ref="D119:G119"/>
    <mergeCell ref="A118:C118"/>
    <mergeCell ref="D120:G120"/>
    <mergeCell ref="D121:G121"/>
    <mergeCell ref="L106:M106"/>
    <mergeCell ref="A27:C29"/>
    <mergeCell ref="A31:C31"/>
    <mergeCell ref="H107:I107"/>
    <mergeCell ref="A67:C68"/>
    <mergeCell ref="A70:C70"/>
    <mergeCell ref="A71:C71"/>
    <mergeCell ref="D67:G67"/>
    <mergeCell ref="A88:C88"/>
    <mergeCell ref="H106:I106"/>
    <mergeCell ref="A121:C121"/>
    <mergeCell ref="A120:C120"/>
    <mergeCell ref="H113:I113"/>
    <mergeCell ref="L113:M113"/>
    <mergeCell ref="H117:I117"/>
    <mergeCell ref="N117:O117"/>
    <mergeCell ref="L117:M117"/>
    <mergeCell ref="N113:O113"/>
    <mergeCell ref="A119:C119"/>
    <mergeCell ref="A90:C90"/>
    <mergeCell ref="A91:C91"/>
    <mergeCell ref="A92:C92"/>
    <mergeCell ref="F104:G104"/>
    <mergeCell ref="A93:C93"/>
    <mergeCell ref="M104:O104"/>
    <mergeCell ref="A2:G2"/>
    <mergeCell ref="K126:R126"/>
    <mergeCell ref="K127:L127"/>
    <mergeCell ref="M127:N127"/>
    <mergeCell ref="O127:P127"/>
    <mergeCell ref="Q127:R127"/>
    <mergeCell ref="A114:C114"/>
    <mergeCell ref="A115:C115"/>
    <mergeCell ref="A116:C116"/>
    <mergeCell ref="N106:O106"/>
    <mergeCell ref="Q132:R132"/>
    <mergeCell ref="K134:L134"/>
    <mergeCell ref="M134:N134"/>
    <mergeCell ref="O134:P134"/>
    <mergeCell ref="Q134:R134"/>
    <mergeCell ref="K132:L132"/>
    <mergeCell ref="M132:N132"/>
    <mergeCell ref="O132:P132"/>
    <mergeCell ref="Q135:R135"/>
    <mergeCell ref="K136:L136"/>
    <mergeCell ref="M136:N136"/>
    <mergeCell ref="O136:P136"/>
    <mergeCell ref="Q136:R136"/>
    <mergeCell ref="K135:L135"/>
    <mergeCell ref="M135:N135"/>
    <mergeCell ref="O135:P135"/>
    <mergeCell ref="Q152:R152"/>
    <mergeCell ref="Q150:R150"/>
    <mergeCell ref="K151:L151"/>
    <mergeCell ref="M151:N151"/>
    <mergeCell ref="O151:P151"/>
    <mergeCell ref="Q151:R151"/>
    <mergeCell ref="K150:L150"/>
    <mergeCell ref="M150:N150"/>
    <mergeCell ref="O150:P150"/>
    <mergeCell ref="K152:L152"/>
    <mergeCell ref="O152:P152"/>
    <mergeCell ref="A9:C10"/>
    <mergeCell ref="A11:C11"/>
    <mergeCell ref="A12:C12"/>
    <mergeCell ref="A13:C13"/>
    <mergeCell ref="A14:C14"/>
    <mergeCell ref="A19:C20"/>
    <mergeCell ref="A21:C21"/>
    <mergeCell ref="A30:C30"/>
    <mergeCell ref="N107:O107"/>
    <mergeCell ref="A44:C44"/>
    <mergeCell ref="A35:C35"/>
    <mergeCell ref="A36:C36"/>
    <mergeCell ref="A37:C37"/>
    <mergeCell ref="A39:C39"/>
    <mergeCell ref="M152:N152"/>
    <mergeCell ref="L107:M107"/>
    <mergeCell ref="A87:C87"/>
    <mergeCell ref="D105:G105"/>
    <mergeCell ref="A89:C89"/>
    <mergeCell ref="A60:C60"/>
    <mergeCell ref="A61:C61"/>
    <mergeCell ref="A62:C62"/>
    <mergeCell ref="A45:C45"/>
    <mergeCell ref="A52:C52"/>
    <mergeCell ref="A38:C38"/>
    <mergeCell ref="A42:C42"/>
    <mergeCell ref="A40:C40"/>
    <mergeCell ref="A41:C41"/>
    <mergeCell ref="A43:C43"/>
    <mergeCell ref="A76:C76"/>
    <mergeCell ref="A77:C77"/>
    <mergeCell ref="A78:C78"/>
    <mergeCell ref="A79:C79"/>
    <mergeCell ref="A80:C80"/>
    <mergeCell ref="A55:C55"/>
    <mergeCell ref="A56:C56"/>
    <mergeCell ref="A57:C57"/>
    <mergeCell ref="A58:C58"/>
    <mergeCell ref="A59:C59"/>
    <mergeCell ref="A63:C63"/>
    <mergeCell ref="A69:C69"/>
    <mergeCell ref="A72:C72"/>
    <mergeCell ref="A73:C73"/>
    <mergeCell ref="A74:C74"/>
    <mergeCell ref="A75:C75"/>
    <mergeCell ref="A86:C86"/>
    <mergeCell ref="A82:G82"/>
    <mergeCell ref="A84:C85"/>
    <mergeCell ref="A108:C108"/>
    <mergeCell ref="A107:C107"/>
    <mergeCell ref="A94:C94"/>
    <mergeCell ref="A95:C95"/>
    <mergeCell ref="A96:C96"/>
    <mergeCell ref="A97:C97"/>
    <mergeCell ref="D84:G84"/>
    <mergeCell ref="A109:C109"/>
    <mergeCell ref="A105:C106"/>
    <mergeCell ref="A98:C98"/>
    <mergeCell ref="A99:C99"/>
    <mergeCell ref="A100:C100"/>
    <mergeCell ref="A101:C101"/>
    <mergeCell ref="A159:C159"/>
    <mergeCell ref="A164:C164"/>
    <mergeCell ref="A110:C110"/>
    <mergeCell ref="A111:C111"/>
    <mergeCell ref="A112:C112"/>
    <mergeCell ref="A128:C128"/>
    <mergeCell ref="A129:C129"/>
    <mergeCell ref="A130:C130"/>
    <mergeCell ref="A131:C131"/>
    <mergeCell ref="A133:C133"/>
    <mergeCell ref="A137:C137"/>
    <mergeCell ref="A141:C141"/>
    <mergeCell ref="A145:C145"/>
    <mergeCell ref="A150:C150"/>
    <mergeCell ref="A153:C153"/>
    <mergeCell ref="A156:C156"/>
    <mergeCell ref="A181:C181"/>
    <mergeCell ref="A184:C184"/>
    <mergeCell ref="A187:C187"/>
    <mergeCell ref="A167:C167"/>
    <mergeCell ref="A170:C170"/>
    <mergeCell ref="A173:C173"/>
    <mergeCell ref="A178:C178"/>
  </mergeCells>
  <printOptions/>
  <pageMargins left="0.15748031496062992" right="0.15748031496062992" top="0.3937007874015748" bottom="0.3937007874015748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Цыганова Анастасия Сергеевна</cp:lastModifiedBy>
  <cp:lastPrinted>2013-06-28T11:24:43Z</cp:lastPrinted>
  <dcterms:created xsi:type="dcterms:W3CDTF">2007-03-21T09:35:48Z</dcterms:created>
  <dcterms:modified xsi:type="dcterms:W3CDTF">2015-10-30T05:22:40Z</dcterms:modified>
  <cp:category/>
  <cp:version/>
  <cp:contentType/>
  <cp:contentStatus/>
</cp:coreProperties>
</file>